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DF808671-E299-4FED-9CCA-49587E8DF2C8}" xr6:coauthVersionLast="47" xr6:coauthVersionMax="47" xr10:uidLastSave="{00000000-0000-0000-0000-000000000000}"/>
  <workbookProtection workbookAlgorithmName="SHA-512" workbookHashValue="xb8g4WW0bvV5gCPloXpHvaxSnhacpsXu+VNaai+qlx8sD6MHu4JQzHBcT2Hm7eHMvBr40RznIf0PwcKjcrGEWg==" workbookSaltValue="VKyHZlJXUZFeL2MCwSVn4A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試験所間比較・技能試験申込書!$B$1:$Y$54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4" l="1"/>
  <c r="AV8" i="2"/>
  <c r="AQ8" i="2"/>
  <c r="AT8" i="2"/>
  <c r="AO8" i="2"/>
  <c r="AA41" i="4" l="1"/>
  <c r="V40" i="4" l="1"/>
  <c r="V43" i="4"/>
  <c r="AU8" i="2" s="1"/>
  <c r="AX8" i="2" s="1"/>
  <c r="V41" i="4"/>
  <c r="AC53" i="4"/>
  <c r="A8" i="2" l="1"/>
  <c r="L8" i="2"/>
  <c r="K8" i="2"/>
  <c r="J8" i="2"/>
  <c r="I8" i="2"/>
  <c r="AA43" i="4"/>
  <c r="AA42" i="4"/>
  <c r="AB10" i="4" l="1"/>
  <c r="AL8" i="2" l="1"/>
  <c r="AJ8" i="2"/>
  <c r="AG8" i="2"/>
  <c r="AE8" i="2"/>
  <c r="V42" i="4" l="1"/>
  <c r="AP8" i="2" s="1"/>
  <c r="AS8" i="2" s="1"/>
  <c r="AK8" i="2"/>
  <c r="AN8" i="2" s="1"/>
  <c r="AF8" i="2" l="1"/>
  <c r="AI8" i="2" s="1"/>
  <c r="V44" i="4"/>
  <c r="V45" i="4" s="1"/>
  <c r="F8" i="2" l="1"/>
  <c r="AY8" i="2" l="1"/>
  <c r="AZ8" i="2" l="1"/>
  <c r="BA8" i="2"/>
  <c r="BE8" i="2" l="1"/>
  <c r="BD8" i="2"/>
  <c r="BC8" i="2"/>
  <c r="BB8" i="2"/>
  <c r="N8" i="2" l="1"/>
  <c r="BH8" i="2" l="1"/>
  <c r="BG8" i="2"/>
  <c r="BF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H8" i="2"/>
  <c r="G8" i="2"/>
  <c r="A1" i="2"/>
  <c r="M8" i="2"/>
</calcChain>
</file>

<file path=xl/sharedStrings.xml><?xml version="1.0" encoding="utf-8"?>
<sst xmlns="http://schemas.openxmlformats.org/spreadsheetml/2006/main" count="152" uniqueCount="128">
  <si>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</si>
  <si>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</si>
  <si>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</si>
  <si>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</si>
  <si>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</si>
  <si>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</si>
  <si>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</si>
  <si>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</si>
  <si>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</si>
  <si>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</si>
  <si>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</si>
  <si>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</si>
  <si>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</si>
  <si>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</si>
  <si>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</si>
  <si>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</si>
  <si>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</si>
  <si>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</si>
  <si>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</si>
  <si>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</si>
  <si>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</si>
  <si>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</si>
  <si>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</si>
  <si>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</si>
  <si>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</si>
  <si>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</si>
  <si>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</si>
  <si>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</si>
  <si>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</si>
  <si>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</si>
  <si>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　</t>
    <phoneticPr fontId="25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</si>
  <si>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</si>
  <si>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</si>
  <si>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</si>
  <si>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</si>
  <si>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</si>
  <si>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</si>
  <si>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</si>
  <si>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</si>
  <si>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</si>
  <si>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</si>
  <si>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</si>
  <si>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</si>
  <si>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</si>
  <si>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</si>
  <si>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</si>
  <si>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</si>
  <si>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</si>
  <si>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</si>
  <si>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</si>
  <si>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</si>
  <si>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申込数</t>
    <rPh sb="0" eb="2">
      <t>モウシコ</t>
    </rPh>
    <phoneticPr fontId="5"/>
  </si>
  <si>
    <t>請求先</t>
    <phoneticPr fontId="2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</si>
  <si>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</si>
  <si>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</si>
  <si>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</si>
  <si>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</si>
  <si>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</si>
  <si>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</si>
  <si>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</si>
  <si>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</si>
  <si>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</si>
  <si>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</si>
  <si>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</si>
  <si>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</si>
  <si>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</si>
  <si>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</si>
  <si>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</si>
  <si>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社名</t>
    <rPh sb="0" eb="2">
      <t>シャメイ</t>
    </rPh>
    <phoneticPr fontId="2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</si>
  <si>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</si>
  <si>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</si>
  <si>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</si>
  <si>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</si>
  <si>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</si>
  <si>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請求項目_2</t>
  </si>
  <si>
    <t>単価_2</t>
  </si>
  <si>
    <t>数量_2</t>
  </si>
  <si>
    <t>数量単位_2</t>
    <rPh sb="2" eb="4">
      <t>タンイ</t>
    </rPh>
    <phoneticPr fontId="4"/>
  </si>
  <si>
    <t>金額_2</t>
  </si>
  <si>
    <t>数量単位_3</t>
    <rPh sb="2" eb="4">
      <t>タンイ</t>
    </rPh>
    <phoneticPr fontId="4"/>
  </si>
  <si>
    <t>金額_3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</si>
  <si>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</si>
  <si>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</si>
  <si>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責任者</t>
    <phoneticPr fontId="5"/>
  </si>
  <si>
    <t>請求項目_3</t>
  </si>
  <si>
    <t>単価_3</t>
  </si>
  <si>
    <t>数量_3</t>
  </si>
  <si>
    <t>小計</t>
    <rPh sb="0" eb="2">
      <t>ショウケイ</t>
    </rPh>
    <phoneticPr fontId="5"/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</si>
  <si>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</si>
  <si>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</si>
  <si>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</si>
  <si>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</si>
  <si>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</si>
  <si>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</si>
  <si>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Code 3</t>
  </si>
  <si>
    <t>Code 4</t>
  </si>
  <si>
    <t>実施枠</t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</si>
  <si>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</si>
  <si>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</si>
  <si>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t>直径①</t>
    <rPh sb="0" eb="2">
      <t>チョッケイ</t>
    </rPh>
    <phoneticPr fontId="25"/>
  </si>
  <si>
    <t>直径②</t>
    <rPh sb="0" eb="2">
      <t>チョッケイ</t>
    </rPh>
    <phoneticPr fontId="25"/>
  </si>
  <si>
    <t>直径③</t>
    <rPh sb="0" eb="2">
      <t>チョッケイ</t>
    </rPh>
    <phoneticPr fontId="25"/>
  </si>
  <si>
    <t>直径④</t>
    <rPh sb="0" eb="2">
      <t>チョッケイ</t>
    </rPh>
    <phoneticPr fontId="25"/>
  </si>
  <si>
    <t>SVSWRのテストボリューム</t>
    <phoneticPr fontId="5"/>
  </si>
  <si>
    <t>直径</t>
    <phoneticPr fontId="5"/>
  </si>
  <si>
    <t>例）2.0</t>
    <phoneticPr fontId="5"/>
  </si>
  <si>
    <t>請求項目_4</t>
    <phoneticPr fontId="5"/>
  </si>
  <si>
    <t>単価_4</t>
    <phoneticPr fontId="5"/>
  </si>
  <si>
    <t>数量_4</t>
    <phoneticPr fontId="5"/>
  </si>
  <si>
    <t>数量単位_4</t>
    <rPh sb="2" eb="4">
      <t>タンイ</t>
    </rPh>
    <phoneticPr fontId="4"/>
  </si>
  <si>
    <t>金額_4</t>
    <phoneticPr fontId="5"/>
  </si>
  <si>
    <t>1基目</t>
    <rPh sb="1" eb="2">
      <t>キ</t>
    </rPh>
    <phoneticPr fontId="5"/>
  </si>
  <si>
    <t>2基目</t>
    <rPh sb="1" eb="2">
      <t>キ</t>
    </rPh>
    <phoneticPr fontId="5"/>
  </si>
  <si>
    <t>3基目</t>
    <rPh sb="1" eb="2">
      <t>キ</t>
    </rPh>
    <phoneticPr fontId="5"/>
  </si>
  <si>
    <t>4基目</t>
    <rPh sb="1" eb="2">
      <t>キ</t>
    </rPh>
    <phoneticPr fontId="5"/>
  </si>
  <si>
    <t>2026年度 EMC技能試験</t>
    <phoneticPr fontId="9"/>
  </si>
  <si>
    <t>放射エミッション測定（6 GHz - 18 GHz）</t>
    <phoneticPr fontId="5"/>
  </si>
  <si>
    <t xml:space="preserve"> 報告書には ①Laboratory Code ②試験施設 ③計測器 ④補正係数 ⑤測定データ を記載いたします。</t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</si>
  <si>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報告書のお取扱いについて</t>
    </r>
    <rPh sb="1" eb="4">
      <t>ホウコクショ</t>
    </rPh>
    <phoneticPr fontId="7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</si>
  <si>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</si>
  <si>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</si>
  <si>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</si>
  <si>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</si>
  <si>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</si>
  <si>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</si>
  <si>
    <t xml:space="preserve"> ※申込数を選択し、SVSWRのテストボリュームを入力してください。</t>
    <rPh sb="2" eb="4">
      <t>モウシコミ</t>
    </rPh>
    <rPh sb="25" eb="27">
      <t>ニュウリョク</t>
    </rPh>
    <phoneticPr fontId="5"/>
  </si>
  <si>
    <t xml:space="preserve"> ※1基とは1電波暗室もしくは1オープンエリアサイトの1試験サイトを意味します。</t>
    <phoneticPr fontId="5"/>
  </si>
  <si>
    <r>
      <t xml:space="preserve"> ※2枠以上連続でお申込みされる場合、1枠ごとに申込書をご提出ください。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</si>
</sst>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m&quot;月&quot;d&quot;日&quot;\(aaa\)"/>
    <numFmt numFmtId="177" formatCode="#"/>
    <numFmt numFmtId="178" formatCode="@\ &quot;m&quot;"/>
  </numFmts>
  <fonts count="4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  <font>
      <b/>
      <sz val="9"/>
      <color rgb="FF4472C4"/>
      <name val="Meiryo UI"/>
      <family val="3"/>
      <charset val="128"/>
    </font>
    <font>
      <b/>
      <sz val="10"/>
      <color rgb="FF0070C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rgb="FFC1C1C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1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24" fillId="0" borderId="0" xfId="4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12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6" fillId="0" borderId="11" xfId="0" applyFont="1" applyBorder="1" applyProtection="1">
      <alignment vertical="center"/>
      <protection hidden="1"/>
    </xf>
    <xf numFmtId="0" fontId="16" fillId="0" borderId="29" xfId="0" applyFont="1" applyBorder="1" applyProtection="1">
      <alignment vertical="center"/>
      <protection hidden="1"/>
    </xf>
    <xf numFmtId="0" fontId="16" fillId="0" borderId="18" xfId="0" applyFont="1" applyBorder="1" applyProtection="1">
      <alignment vertical="center"/>
      <protection hidden="1"/>
    </xf>
    <xf numFmtId="0" fontId="16" fillId="0" borderId="25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distributed" vertical="center" wrapText="1" indent="2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38" fontId="11" fillId="0" borderId="54" xfId="1" applyFont="1" applyFill="1" applyBorder="1" applyAlignment="1">
      <alignment horizontal="right" vertical="center" indent="1"/>
    </xf>
    <xf numFmtId="38" fontId="11" fillId="0" borderId="55" xfId="1" applyFont="1" applyFill="1" applyBorder="1" applyAlignment="1">
      <alignment horizontal="right" vertical="center" indent="1"/>
    </xf>
    <xf numFmtId="0" fontId="0" fillId="0" borderId="18" xfId="0" applyBorder="1" applyAlignment="1">
      <alignment horizontal="centerContinuous" vertical="center"/>
    </xf>
    <xf numFmtId="0" fontId="8" fillId="0" borderId="0" xfId="0" applyFont="1" applyProtection="1">
      <alignment vertical="center"/>
      <protection locked="0" hidden="1"/>
    </xf>
    <xf numFmtId="0" fontId="8" fillId="0" borderId="14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38" fontId="11" fillId="0" borderId="38" xfId="1" applyFont="1" applyFill="1" applyBorder="1" applyAlignment="1">
      <alignment horizontal="right" vertical="center" indent="1"/>
    </xf>
    <xf numFmtId="0" fontId="28" fillId="0" borderId="0" xfId="0" applyFont="1" applyProtection="1">
      <alignment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0" fontId="12" fillId="7" borderId="0" xfId="0" applyFont="1" applyFill="1" applyAlignment="1" applyProtection="1">
      <alignment vertical="center" shrinkToFi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38" fillId="0" borderId="14" xfId="4" applyFont="1" applyBorder="1" applyAlignment="1">
      <alignment horizontal="left" vertical="center"/>
    </xf>
    <xf numFmtId="0" fontId="38" fillId="2" borderId="14" xfId="4" applyFont="1" applyFill="1" applyBorder="1" applyAlignment="1">
      <alignment horizontal="left" vertical="center"/>
    </xf>
    <xf numFmtId="0" fontId="38" fillId="0" borderId="14" xfId="4" applyFont="1" applyBorder="1" applyAlignment="1">
      <alignment horizontal="left" vertical="center" wrapText="1"/>
    </xf>
    <xf numFmtId="3" fontId="38" fillId="0" borderId="14" xfId="4" applyNumberFormat="1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2" fillId="7" borderId="0" xfId="0" applyFont="1" applyFill="1" applyProtection="1">
      <alignment vertical="center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4" xfId="4" applyFont="1" applyBorder="1" applyAlignment="1">
      <alignment horizontal="center" vertical="center"/>
    </xf>
    <xf numFmtId="0" fontId="32" fillId="9" borderId="14" xfId="3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 wrapText="1"/>
    </xf>
    <xf numFmtId="0" fontId="32" fillId="9" borderId="15" xfId="4" applyFont="1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32" fillId="9" borderId="16" xfId="4" applyFont="1" applyFill="1" applyBorder="1" applyAlignment="1">
      <alignment horizontal="centerContinuous" vertical="center"/>
    </xf>
    <xf numFmtId="0" fontId="32" fillId="9" borderId="6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177" fontId="38" fillId="0" borderId="14" xfId="4" applyNumberFormat="1" applyFont="1" applyBorder="1" applyAlignment="1">
      <alignment horizontal="left" vertical="center"/>
    </xf>
    <xf numFmtId="38" fontId="8" fillId="0" borderId="0" xfId="1" applyFo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31" fillId="0" borderId="61" xfId="0" applyFont="1" applyBorder="1" applyAlignment="1">
      <alignment vertical="center" wrapText="1"/>
    </xf>
    <xf numFmtId="0" fontId="42" fillId="0" borderId="64" xfId="0" applyFont="1" applyBorder="1" applyAlignment="1" applyProtection="1">
      <alignment vertical="center" wrapText="1"/>
      <protection hidden="1"/>
    </xf>
    <xf numFmtId="0" fontId="14" fillId="7" borderId="0" xfId="0" applyFont="1" applyFill="1" applyProtection="1">
      <alignment vertical="center"/>
      <protection hidden="1"/>
    </xf>
    <xf numFmtId="38" fontId="11" fillId="0" borderId="60" xfId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13" fillId="7" borderId="0" xfId="0" applyFont="1" applyFill="1" applyProtection="1">
      <alignment vertical="center"/>
      <protection hidden="1"/>
    </xf>
    <xf numFmtId="0" fontId="15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shrinkToFit="1"/>
    </xf>
    <xf numFmtId="0" fontId="45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vertical="center" shrinkToFit="1"/>
    </xf>
    <xf numFmtId="0" fontId="45" fillId="0" borderId="0" xfId="0" applyFont="1" applyAlignment="1" applyProtection="1">
      <alignment vertical="center" wrapText="1"/>
    </xf>
    <xf numFmtId="178" fontId="4" fillId="0" borderId="0" xfId="0" applyNumberFormat="1" applyFont="1" applyAlignment="1" applyProtection="1">
      <alignment vertical="center" wrapText="1" shrinkToFit="1"/>
    </xf>
    <xf numFmtId="0" fontId="4" fillId="0" borderId="0" xfId="0" applyFont="1" applyAlignment="1" applyProtection="1"/>
    <xf numFmtId="0" fontId="4" fillId="0" borderId="0" xfId="0" applyFont="1" applyAlignment="1" applyProtection="1">
      <alignment vertical="top"/>
    </xf>
    <xf numFmtId="178" fontId="4" fillId="0" borderId="0" xfId="0" applyNumberFormat="1" applyFont="1" applyAlignment="1" applyProtection="1">
      <alignment vertical="top"/>
    </xf>
    <xf numFmtId="0" fontId="15" fillId="0" borderId="9" xfId="0" applyFont="1" applyBorder="1" applyAlignment="1" applyProtection="1">
      <alignment horizontal="center" vertical="center"/>
      <protection hidden="1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16" fillId="3" borderId="15" xfId="0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4" borderId="1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shrinkToFit="1"/>
      <protection hidden="1"/>
    </xf>
    <xf numFmtId="0" fontId="4" fillId="0" borderId="9" xfId="0" applyFont="1" applyBorder="1" applyAlignment="1" applyProtection="1">
      <alignment horizontal="left" vertical="center" shrinkToFit="1"/>
      <protection hidden="1"/>
    </xf>
    <xf numFmtId="0" fontId="4" fillId="0" borderId="20" xfId="0" applyFont="1" applyBorder="1" applyAlignment="1" applyProtection="1">
      <alignment horizontal="left" vertical="center" shrinkToFit="1"/>
      <protection hidden="1"/>
    </xf>
    <xf numFmtId="0" fontId="4" fillId="0" borderId="0" xfId="0" applyFont="1" applyBorder="1" applyAlignment="1" applyProtection="1">
      <alignment horizontal="left" vertical="center" shrinkToFit="1"/>
      <protection hidden="1"/>
    </xf>
    <xf numFmtId="0" fontId="4" fillId="0" borderId="17" xfId="0" applyFont="1" applyBorder="1" applyAlignment="1" applyProtection="1">
      <alignment horizontal="left" vertical="center" shrinkToFit="1"/>
      <protection hidden="1"/>
    </xf>
    <xf numFmtId="0" fontId="4" fillId="0" borderId="18" xfId="0" applyFont="1" applyBorder="1" applyAlignment="1" applyProtection="1">
      <alignment horizontal="left" vertical="center" shrinkToFit="1"/>
      <protection hidden="1"/>
    </xf>
    <xf numFmtId="0" fontId="4" fillId="8" borderId="52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0" fontId="4" fillId="8" borderId="53" xfId="0" applyFont="1" applyFill="1" applyBorder="1" applyAlignment="1" applyProtection="1">
      <alignment horizontal="center" vertical="center"/>
      <protection hidden="1"/>
    </xf>
    <xf numFmtId="0" fontId="4" fillId="8" borderId="34" xfId="0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4" fillId="8" borderId="36" xfId="0" applyFont="1" applyFill="1" applyBorder="1" applyAlignment="1" applyProtection="1">
      <alignment horizontal="center" vertical="center"/>
      <protection hidden="1"/>
    </xf>
    <xf numFmtId="0" fontId="46" fillId="8" borderId="34" xfId="0" applyFont="1" applyFill="1" applyBorder="1" applyAlignment="1" applyProtection="1">
      <alignment horizontal="center" vertical="center"/>
      <protection hidden="1"/>
    </xf>
    <xf numFmtId="0" fontId="46" fillId="8" borderId="0" xfId="0" applyFont="1" applyFill="1" applyBorder="1" applyAlignment="1" applyProtection="1">
      <alignment horizontal="center" vertical="center"/>
      <protection hidden="1"/>
    </xf>
    <xf numFmtId="0" fontId="46" fillId="8" borderId="36" xfId="0" applyFont="1" applyFill="1" applyBorder="1" applyAlignment="1" applyProtection="1">
      <alignment horizontal="center" vertical="center"/>
      <protection hidden="1"/>
    </xf>
    <xf numFmtId="0" fontId="4" fillId="8" borderId="12" xfId="0" applyFont="1" applyFill="1" applyBorder="1" applyAlignment="1" applyProtection="1">
      <alignment horizontal="center" vertical="center" shrinkToFit="1"/>
      <protection locked="0"/>
    </xf>
    <xf numFmtId="0" fontId="4" fillId="8" borderId="9" xfId="0" applyFont="1" applyFill="1" applyBorder="1" applyAlignment="1" applyProtection="1">
      <alignment horizontal="center" vertical="center" shrinkToFit="1"/>
      <protection locked="0"/>
    </xf>
    <xf numFmtId="0" fontId="4" fillId="8" borderId="11" xfId="0" applyFont="1" applyFill="1" applyBorder="1" applyAlignment="1" applyProtection="1">
      <alignment horizontal="center" vertical="center" shrinkToFit="1"/>
      <protection locked="0"/>
    </xf>
    <xf numFmtId="38" fontId="4" fillId="0" borderId="9" xfId="1" applyFont="1" applyFill="1" applyBorder="1" applyAlignment="1" applyProtection="1">
      <alignment horizontal="right" vertical="center" indent="1"/>
      <protection hidden="1"/>
    </xf>
    <xf numFmtId="38" fontId="4" fillId="0" borderId="10" xfId="1" applyFont="1" applyFill="1" applyBorder="1" applyAlignment="1" applyProtection="1">
      <alignment horizontal="right" vertical="center" indent="1"/>
      <protection hidden="1"/>
    </xf>
    <xf numFmtId="0" fontId="4" fillId="8" borderId="71" xfId="0" applyFont="1" applyFill="1" applyBorder="1" applyAlignment="1" applyProtection="1">
      <alignment horizontal="center" vertical="center"/>
      <protection locked="0"/>
    </xf>
    <xf numFmtId="0" fontId="4" fillId="8" borderId="72" xfId="0" applyFont="1" applyFill="1" applyBorder="1" applyAlignment="1" applyProtection="1">
      <alignment horizontal="center" vertical="center"/>
      <protection locked="0"/>
    </xf>
    <xf numFmtId="0" fontId="4" fillId="8" borderId="73" xfId="0" applyFont="1" applyFill="1" applyBorder="1" applyAlignment="1" applyProtection="1">
      <alignment horizontal="center" vertical="center"/>
      <protection locked="0"/>
    </xf>
    <xf numFmtId="178" fontId="4" fillId="8" borderId="71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72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73" xfId="0" applyNumberFormat="1" applyFont="1" applyFill="1" applyBorder="1" applyAlignment="1" applyProtection="1">
      <alignment horizontal="center" vertical="center" wrapText="1" shrinkToFit="1"/>
      <protection locked="0"/>
    </xf>
    <xf numFmtId="38" fontId="4" fillId="0" borderId="72" xfId="1" applyFont="1" applyFill="1" applyBorder="1" applyAlignment="1" applyProtection="1">
      <alignment horizontal="right" vertical="center" indent="1"/>
      <protection hidden="1"/>
    </xf>
    <xf numFmtId="38" fontId="4" fillId="0" borderId="74" xfId="1" applyFont="1" applyFill="1" applyBorder="1" applyAlignment="1" applyProtection="1">
      <alignment horizontal="right" vertical="center" indent="1"/>
      <protection hidden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16" fillId="3" borderId="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5" xfId="0" applyFont="1" applyFill="1" applyBorder="1" applyAlignment="1" applyProtection="1">
      <alignment horizontal="distributed" vertical="center" indent="1" shrinkToFit="1"/>
      <protection hidden="1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Alignment="1">
      <alignment shrinkToFit="1"/>
    </xf>
    <xf numFmtId="0" fontId="0" fillId="6" borderId="0" xfId="0" applyFill="1" applyAlignment="1">
      <alignment shrinkToFit="1"/>
    </xf>
    <xf numFmtId="0" fontId="0" fillId="6" borderId="21" xfId="0" applyFill="1" applyBorder="1" applyAlignment="1">
      <alignment shrinkToFit="1"/>
    </xf>
    <xf numFmtId="0" fontId="33" fillId="6" borderId="18" xfId="0" applyFont="1" applyFill="1" applyBorder="1" applyAlignment="1" applyProtection="1">
      <alignment vertical="center" shrinkToFit="1"/>
      <protection hidden="1"/>
    </xf>
    <xf numFmtId="0" fontId="34" fillId="6" borderId="18" xfId="0" applyFont="1" applyFill="1" applyBorder="1" applyAlignment="1">
      <alignment vertical="center" shrinkToFit="1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16" fillId="3" borderId="6" xfId="0" applyFont="1" applyFill="1" applyBorder="1" applyAlignment="1" applyProtection="1">
      <alignment horizontal="distributed" vertical="center" indent="1"/>
      <protection hidden="1"/>
    </xf>
    <xf numFmtId="0" fontId="16" fillId="3" borderId="15" xfId="0" applyFont="1" applyFill="1" applyBorder="1" applyAlignment="1" applyProtection="1">
      <alignment horizontal="distributed" vertical="center" indent="1"/>
      <protection hidden="1"/>
    </xf>
    <xf numFmtId="0" fontId="15" fillId="3" borderId="39" xfId="0" applyFont="1" applyFill="1" applyBorder="1" applyAlignment="1" applyProtection="1">
      <alignment horizontal="distributed" vertical="center" wrapText="1" inden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2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75" xfId="0" applyFont="1" applyFill="1" applyBorder="1" applyAlignment="1" applyProtection="1">
      <alignment horizontal="distributed" vertical="center" indent="1"/>
      <protection hidden="1"/>
    </xf>
    <xf numFmtId="0" fontId="4" fillId="0" borderId="20" xfId="0" applyFont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8" xfId="0" applyFont="1" applyFill="1" applyBorder="1" applyAlignment="1">
      <alignment horizontal="distributed" wrapText="1" indent="1"/>
    </xf>
    <xf numFmtId="0" fontId="30" fillId="3" borderId="22" xfId="0" applyFont="1" applyFill="1" applyBorder="1" applyAlignment="1">
      <alignment horizontal="center" vertical="top" wrapTex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 applyProtection="1">
      <alignment horizontal="distributed" vertical="center" shrinkToFit="1"/>
      <protection hidden="1"/>
    </xf>
    <xf numFmtId="0" fontId="16" fillId="3" borderId="15" xfId="0" applyFont="1" applyFill="1" applyBorder="1" applyAlignment="1" applyProtection="1">
      <alignment horizontal="distributed" vertical="center" shrinkToFit="1"/>
      <protection hidden="1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15" fillId="3" borderId="8" xfId="0" applyFont="1" applyFill="1" applyBorder="1" applyAlignment="1" applyProtection="1">
      <alignment horizontal="distributed" vertical="center" indent="1"/>
      <protection hidden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1" xfId="0" applyFont="1" applyFill="1" applyBorder="1" applyAlignment="1" applyProtection="1">
      <alignment horizontal="distributed" vertical="center" indent="1"/>
      <protection hidden="1"/>
    </xf>
    <xf numFmtId="0" fontId="15" fillId="3" borderId="17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25" xfId="0" applyFont="1" applyFill="1" applyBorder="1" applyAlignment="1" applyProtection="1">
      <alignment horizontal="distributed" vertical="center" indent="1"/>
      <protection hidden="1"/>
    </xf>
    <xf numFmtId="0" fontId="15" fillId="0" borderId="40" xfId="0" applyFont="1" applyBorder="1" applyAlignment="1" applyProtection="1">
      <alignment horizontal="right" vertical="center" wrapText="1"/>
      <protection hidden="1"/>
    </xf>
    <xf numFmtId="0" fontId="15" fillId="0" borderId="40" xfId="0" applyFont="1" applyBorder="1" applyAlignment="1" applyProtection="1">
      <alignment horizontal="left" vertical="center" wrapText="1" indent="1"/>
      <protection hidden="1"/>
    </xf>
    <xf numFmtId="0" fontId="15" fillId="0" borderId="41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distributed" vertical="center" indent="1"/>
      <protection hidden="1"/>
    </xf>
    <xf numFmtId="0" fontId="19" fillId="3" borderId="15" xfId="0" applyFont="1" applyFill="1" applyBorder="1" applyAlignment="1" applyProtection="1">
      <alignment horizontal="distributed" vertical="center" indent="1"/>
      <protection hidden="1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53" xfId="0" applyFont="1" applyFill="1" applyBorder="1" applyAlignment="1" applyProtection="1">
      <alignment horizontal="distributed" vertical="center" indent="1"/>
      <protection hidden="1"/>
    </xf>
    <xf numFmtId="0" fontId="15" fillId="3" borderId="20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6" xfId="0" applyFont="1" applyFill="1" applyBorder="1" applyAlignment="1" applyProtection="1">
      <alignment horizontal="distributed" vertical="center" indent="1"/>
      <protection hidden="1"/>
    </xf>
    <xf numFmtId="0" fontId="15" fillId="3" borderId="22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6" fillId="3" borderId="9" xfId="0" applyFont="1" applyFill="1" applyBorder="1" applyAlignment="1" applyProtection="1">
      <alignment horizontal="distributed" vertical="center" indent="1"/>
      <protection hidden="1"/>
    </xf>
    <xf numFmtId="0" fontId="16" fillId="3" borderId="11" xfId="0" applyFont="1" applyFill="1" applyBorder="1" applyAlignment="1" applyProtection="1">
      <alignment horizontal="distributed" vertical="center" indent="1"/>
      <protection hidden="1"/>
    </xf>
    <xf numFmtId="0" fontId="16" fillId="3" borderId="18" xfId="0" applyFont="1" applyFill="1" applyBorder="1" applyAlignment="1" applyProtection="1">
      <alignment horizontal="distributed" vertical="center" indent="1"/>
      <protection hidden="1"/>
    </xf>
    <xf numFmtId="0" fontId="16" fillId="3" borderId="25" xfId="0" applyFont="1" applyFill="1" applyBorder="1" applyAlignment="1" applyProtection="1">
      <alignment horizontal="distributed" vertical="center" indent="1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textRotation="255"/>
      <protection hidden="1"/>
    </xf>
    <xf numFmtId="0" fontId="16" fillId="0" borderId="38" xfId="0" applyFont="1" applyBorder="1" applyAlignment="1" applyProtection="1">
      <alignment horizontal="center" vertical="center" textRotation="255"/>
      <protection hidden="1"/>
    </xf>
    <xf numFmtId="0" fontId="16" fillId="0" borderId="30" xfId="0" applyFont="1" applyBorder="1" applyAlignment="1" applyProtection="1">
      <alignment horizontal="center" vertical="center" textRotation="255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20" fillId="0" borderId="34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6" xfId="0" applyFont="1" applyBorder="1" applyAlignment="1" applyProtection="1">
      <alignment horizontal="left" vertical="top" shrinkToFit="1"/>
      <protection hidden="1"/>
    </xf>
    <xf numFmtId="0" fontId="20" fillId="0" borderId="29" xfId="0" applyFont="1" applyBorder="1" applyAlignment="1" applyProtection="1">
      <alignment horizontal="left" vertical="top" shrinkToFit="1"/>
      <protection hidden="1"/>
    </xf>
    <xf numFmtId="0" fontId="20" fillId="0" borderId="18" xfId="0" applyFont="1" applyBorder="1" applyAlignment="1" applyProtection="1">
      <alignment horizontal="left" vertical="top" shrinkToFit="1"/>
      <protection hidden="1"/>
    </xf>
    <xf numFmtId="0" fontId="20" fillId="0" borderId="25" xfId="0" applyFont="1" applyBorder="1" applyAlignment="1" applyProtection="1">
      <alignment horizontal="left" vertical="top" shrinkToFi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9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left" vertical="top" wrapText="1"/>
      <protection hidden="1"/>
    </xf>
    <xf numFmtId="0" fontId="16" fillId="0" borderId="13" xfId="0" applyFont="1" applyBorder="1" applyAlignment="1" applyProtection="1">
      <alignment horizontal="center" vertical="center" textRotation="255" shrinkToFit="1"/>
      <protection hidden="1"/>
    </xf>
    <xf numFmtId="0" fontId="16" fillId="0" borderId="38" xfId="0" applyFont="1" applyBorder="1" applyAlignment="1" applyProtection="1">
      <alignment horizontal="center" vertical="center" textRotation="255" shrinkToFit="1"/>
      <protection hidden="1"/>
    </xf>
    <xf numFmtId="0" fontId="16" fillId="0" borderId="30" xfId="0" applyFont="1" applyBorder="1" applyAlignment="1" applyProtection="1">
      <alignment horizontal="center" vertical="center" textRotation="255" shrinkToFit="1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38" fontId="4" fillId="0" borderId="57" xfId="1" applyFont="1" applyFill="1" applyBorder="1" applyAlignment="1" applyProtection="1">
      <alignment horizontal="right" vertical="center" indent="1"/>
      <protection hidden="1"/>
    </xf>
    <xf numFmtId="38" fontId="4" fillId="0" borderId="59" xfId="1" applyFont="1" applyFill="1" applyBorder="1" applyAlignment="1" applyProtection="1">
      <alignment horizontal="right" vertical="center" indent="1"/>
      <protection hidden="1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16" fillId="3" borderId="23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8" xfId="0" applyFont="1" applyBorder="1" applyAlignment="1" applyProtection="1">
      <alignment horizontal="left" vertical="top" indent="1"/>
      <protection locked="0"/>
    </xf>
    <xf numFmtId="0" fontId="15" fillId="0" borderId="23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15" fillId="8" borderId="5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53" xfId="0" applyFont="1" applyFill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36" xfId="0" applyFont="1" applyFill="1" applyBorder="1" applyAlignment="1">
      <alignment horizontal="center" vertical="center"/>
    </xf>
    <xf numFmtId="0" fontId="42" fillId="8" borderId="62" xfId="0" applyFont="1" applyFill="1" applyBorder="1" applyAlignment="1" applyProtection="1">
      <alignment horizontal="left" vertical="center" wrapText="1" indent="1"/>
      <protection hidden="1"/>
    </xf>
    <xf numFmtId="0" fontId="42" fillId="8" borderId="63" xfId="0" applyFont="1" applyFill="1" applyBorder="1" applyAlignment="1" applyProtection="1">
      <alignment horizontal="left" vertical="center" wrapText="1" indent="1"/>
      <protection hidden="1"/>
    </xf>
    <xf numFmtId="0" fontId="42" fillId="8" borderId="64" xfId="0" applyFont="1" applyFill="1" applyBorder="1" applyAlignment="1" applyProtection="1">
      <alignment horizontal="left" vertical="center" wrapText="1" indent="1"/>
      <protection hidden="1"/>
    </xf>
    <xf numFmtId="0" fontId="42" fillId="8" borderId="0" xfId="0" applyFont="1" applyFill="1" applyAlignment="1" applyProtection="1">
      <alignment horizontal="left" vertical="center" wrapText="1" indent="1"/>
      <protection hidden="1"/>
    </xf>
    <xf numFmtId="0" fontId="42" fillId="8" borderId="65" xfId="0" applyFont="1" applyFill="1" applyBorder="1" applyAlignment="1" applyProtection="1">
      <alignment horizontal="left" vertical="center" wrapText="1" indent="1"/>
      <protection hidden="1"/>
    </xf>
    <xf numFmtId="0" fontId="42" fillId="8" borderId="66" xfId="0" applyFont="1" applyFill="1" applyBorder="1" applyAlignment="1" applyProtection="1">
      <alignment horizontal="left" vertical="center" wrapText="1" indent="1"/>
      <protection hidden="1"/>
    </xf>
    <xf numFmtId="6" fontId="4" fillId="0" borderId="18" xfId="2" applyFont="1" applyFill="1" applyBorder="1" applyAlignment="1" applyProtection="1">
      <alignment horizontal="right" vertical="center" indent="1"/>
      <protection hidden="1"/>
    </xf>
    <xf numFmtId="6" fontId="4" fillId="0" borderId="19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indent="1"/>
      <protection hidden="1"/>
    </xf>
    <xf numFmtId="6" fontId="4" fillId="0" borderId="35" xfId="2" applyFont="1" applyFill="1" applyBorder="1" applyAlignment="1" applyProtection="1">
      <alignment horizontal="right" vertical="center" indent="1"/>
      <protection hidden="1"/>
    </xf>
    <xf numFmtId="6" fontId="4" fillId="0" borderId="17" xfId="2" applyFont="1" applyFill="1" applyBorder="1" applyAlignment="1" applyProtection="1">
      <alignment horizontal="right" vertical="center" indent="1"/>
      <protection hidden="1"/>
    </xf>
    <xf numFmtId="6" fontId="4" fillId="0" borderId="25" xfId="2" applyFont="1" applyFill="1" applyBorder="1" applyAlignment="1" applyProtection="1">
      <alignment horizontal="right" vertical="center" indent="1"/>
      <protection hidden="1"/>
    </xf>
    <xf numFmtId="6" fontId="4" fillId="0" borderId="31" xfId="2" applyFont="1" applyFill="1" applyBorder="1" applyAlignment="1" applyProtection="1">
      <alignment horizontal="right" vertical="center" wrapTex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0" fontId="15" fillId="3" borderId="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4" fillId="8" borderId="48" xfId="0" applyFont="1" applyFill="1" applyBorder="1" applyAlignment="1" applyProtection="1">
      <alignment horizontal="center" vertical="center"/>
      <protection locked="0"/>
    </xf>
    <xf numFmtId="0" fontId="4" fillId="8" borderId="49" xfId="0" applyFont="1" applyFill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center" vertical="center"/>
      <protection locked="0"/>
    </xf>
    <xf numFmtId="0" fontId="4" fillId="8" borderId="56" xfId="0" applyFont="1" applyFill="1" applyBorder="1" applyAlignment="1" applyProtection="1">
      <alignment horizontal="center" vertical="center"/>
      <protection locked="0"/>
    </xf>
    <xf numFmtId="0" fontId="4" fillId="8" borderId="57" xfId="0" applyFont="1" applyFill="1" applyBorder="1" applyAlignment="1" applyProtection="1">
      <alignment horizontal="center" vertical="center"/>
      <protection locked="0"/>
    </xf>
    <xf numFmtId="0" fontId="4" fillId="8" borderId="58" xfId="0" applyFont="1" applyFill="1" applyBorder="1" applyAlignment="1" applyProtection="1">
      <alignment horizontal="center" vertical="center"/>
      <protection locked="0"/>
    </xf>
    <xf numFmtId="38" fontId="4" fillId="0" borderId="49" xfId="1" applyFont="1" applyFill="1" applyBorder="1" applyAlignment="1" applyProtection="1">
      <alignment horizontal="right" vertical="center" indent="1"/>
      <protection hidden="1"/>
    </xf>
    <xf numFmtId="38" fontId="4" fillId="0" borderId="51" xfId="1" applyFont="1" applyFill="1" applyBorder="1" applyAlignment="1" applyProtection="1">
      <alignment horizontal="right" vertical="center" indent="1"/>
      <protection hidden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18" fillId="8" borderId="34" xfId="0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horizontal="center" vertical="center"/>
    </xf>
    <xf numFmtId="0" fontId="41" fillId="8" borderId="3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8" fontId="4" fillId="8" borderId="68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69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70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48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49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8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32" fillId="9" borderId="1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BEF"/>
      <color rgb="FF4472C4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200705</xdr:colOff>
      <xdr:row>0</xdr:row>
      <xdr:rowOff>23814</xdr:rowOff>
    </xdr:from>
    <xdr:to>
      <xdr:col>2</xdr:col>
      <xdr:colOff>82541</xdr:colOff>
      <xdr:row>0</xdr:row>
      <xdr:rowOff>297986</xdr:rowOff>
    </xdr:to>
    <xdr:pic>
      <xdr:nvPicPr>
        <xdr:cNvPr id="4" name="図 3" descr="☆レポート貼り付け用KECロゴ">
          <a:extLst>
            <a:ext uri="{FF2B5EF4-FFF2-40B4-BE49-F238E27FC236}">
              <a16:creationId xmlns:a16="http://schemas.microsoft.com/office/drawing/2014/main" id="{F5D55FD2-AD75-4E7B-BB21-A7BADE9BE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705" y="23814"/>
          <a:ext cx="35808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4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227" t="s">
        <v>47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49"/>
      <c r="AE1" s="36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20"/>
      <c r="Z2" s="20"/>
    </row>
    <row r="3" spans="1:45" ht="17.100000000000001" customHeight="1" x14ac:dyDescent="0.4">
      <c r="B3" s="43" t="s">
        <v>49</v>
      </c>
      <c r="T3" s="8"/>
      <c r="X3" s="21"/>
      <c r="Y3" s="37"/>
      <c r="Z3" s="37"/>
      <c r="AE3" s="2"/>
    </row>
    <row r="4" spans="1:45" ht="5.0999999999999996" customHeight="1" thickBot="1" x14ac:dyDescent="0.4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51"/>
    </row>
    <row r="5" spans="1:45" ht="23.1" customHeight="1" thickBot="1" x14ac:dyDescent="0.45">
      <c r="B5" s="230" t="s">
        <v>1</v>
      </c>
      <c r="C5" s="231"/>
      <c r="D5" s="231"/>
      <c r="E5" s="231"/>
      <c r="F5" s="232"/>
      <c r="G5" s="224" t="s">
        <v>115</v>
      </c>
      <c r="H5" s="224"/>
      <c r="I5" s="224"/>
      <c r="J5" s="224"/>
      <c r="K5" s="224"/>
      <c r="L5" s="225" t="s">
        <v>116</v>
      </c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6"/>
      <c r="Z5" s="52"/>
      <c r="AA5" s="72" t="b">
        <v>0</v>
      </c>
      <c r="AE5" s="105" t="s">
        <v>91</v>
      </c>
      <c r="AF5" s="106"/>
      <c r="AG5" s="106"/>
    </row>
    <row r="6" spans="1:45" ht="23.1" customHeight="1" thickBot="1" x14ac:dyDescent="0.45">
      <c r="B6" s="189" t="s">
        <v>44</v>
      </c>
      <c r="C6" s="190"/>
      <c r="D6" s="190"/>
      <c r="E6" s="190"/>
      <c r="F6" s="191"/>
      <c r="G6" s="38" t="s">
        <v>2</v>
      </c>
      <c r="H6" s="201"/>
      <c r="I6" s="202"/>
      <c r="J6" s="202"/>
      <c r="K6" s="202"/>
      <c r="L6" s="203"/>
      <c r="M6" s="39" t="s">
        <v>3</v>
      </c>
      <c r="N6" s="201"/>
      <c r="O6" s="202"/>
      <c r="P6" s="202"/>
      <c r="Q6" s="202"/>
      <c r="R6" s="203"/>
      <c r="S6" s="39" t="s">
        <v>4</v>
      </c>
      <c r="T6" s="239"/>
      <c r="U6" s="240"/>
      <c r="V6" s="240"/>
      <c r="W6" s="240"/>
      <c r="X6" s="240"/>
      <c r="Y6" s="241"/>
      <c r="Z6" s="53"/>
      <c r="AE6" s="167" t="s">
        <v>96</v>
      </c>
      <c r="AF6" s="167" t="s">
        <v>97</v>
      </c>
      <c r="AG6" s="167" t="s">
        <v>98</v>
      </c>
      <c r="AH6" s="9"/>
      <c r="AI6" s="304" t="s">
        <v>119</v>
      </c>
      <c r="AJ6" s="305"/>
      <c r="AK6" s="305"/>
      <c r="AL6" s="305"/>
      <c r="AM6" s="305"/>
      <c r="AN6" s="305"/>
      <c r="AO6" s="305"/>
      <c r="AP6" s="305"/>
      <c r="AQ6" s="107"/>
    </row>
    <row r="7" spans="1:45" ht="18" customHeight="1" x14ac:dyDescent="0.25">
      <c r="B7" s="192" t="s">
        <v>5</v>
      </c>
      <c r="C7" s="193"/>
      <c r="D7" s="193"/>
      <c r="E7" s="193"/>
      <c r="F7" s="194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4"/>
      <c r="V7" s="204" t="s">
        <v>36</v>
      </c>
      <c r="W7" s="205"/>
      <c r="X7" s="205"/>
      <c r="Y7" s="206"/>
      <c r="Z7" s="54"/>
      <c r="AE7" s="168"/>
      <c r="AF7" s="168"/>
      <c r="AG7" s="168"/>
      <c r="AI7" s="306"/>
      <c r="AJ7" s="307"/>
      <c r="AK7" s="307"/>
      <c r="AL7" s="307"/>
      <c r="AM7" s="307"/>
      <c r="AN7" s="307"/>
      <c r="AO7" s="307"/>
      <c r="AP7" s="307"/>
      <c r="AQ7" s="107"/>
    </row>
    <row r="8" spans="1:45" ht="18" customHeight="1" thickBot="1" x14ac:dyDescent="0.45">
      <c r="B8" s="218" t="s">
        <v>6</v>
      </c>
      <c r="C8" s="219"/>
      <c r="D8" s="219"/>
      <c r="E8" s="219"/>
      <c r="F8" s="220"/>
      <c r="G8" s="173" t="s">
        <v>31</v>
      </c>
      <c r="H8" s="174"/>
      <c r="I8" s="129"/>
      <c r="J8" s="130"/>
      <c r="K8" s="130"/>
      <c r="L8" s="130"/>
      <c r="M8" s="169"/>
      <c r="N8" s="246" t="s">
        <v>8</v>
      </c>
      <c r="O8" s="211"/>
      <c r="P8" s="129"/>
      <c r="Q8" s="130"/>
      <c r="R8" s="130"/>
      <c r="S8" s="130"/>
      <c r="T8" s="130"/>
      <c r="U8" s="131"/>
      <c r="V8" s="207" t="s">
        <v>45</v>
      </c>
      <c r="W8" s="208"/>
      <c r="X8" s="208"/>
      <c r="Y8" s="209"/>
      <c r="Z8" s="55"/>
      <c r="AE8" s="40">
        <v>1</v>
      </c>
      <c r="AF8" s="41">
        <v>46174</v>
      </c>
      <c r="AG8" s="41">
        <v>46178</v>
      </c>
      <c r="AI8" s="306"/>
      <c r="AJ8" s="307"/>
      <c r="AK8" s="307"/>
      <c r="AL8" s="307"/>
      <c r="AM8" s="307"/>
      <c r="AN8" s="307"/>
      <c r="AO8" s="307"/>
      <c r="AP8" s="307"/>
      <c r="AQ8" s="107"/>
    </row>
    <row r="9" spans="1:45" ht="18" customHeight="1" x14ac:dyDescent="0.4">
      <c r="B9" s="221"/>
      <c r="C9" s="222"/>
      <c r="D9" s="222"/>
      <c r="E9" s="222"/>
      <c r="F9" s="223"/>
      <c r="G9" s="210" t="s">
        <v>9</v>
      </c>
      <c r="H9" s="211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12" t="s">
        <v>37</v>
      </c>
      <c r="W9" s="213"/>
      <c r="X9" s="213"/>
      <c r="Y9" s="214"/>
      <c r="Z9" s="56"/>
      <c r="AA9" s="72" t="b">
        <v>0</v>
      </c>
      <c r="AE9" s="40">
        <v>2</v>
      </c>
      <c r="AF9" s="41">
        <v>46182</v>
      </c>
      <c r="AG9" s="41">
        <v>46188</v>
      </c>
      <c r="AI9" s="306"/>
      <c r="AJ9" s="307"/>
      <c r="AK9" s="307"/>
      <c r="AL9" s="307"/>
      <c r="AM9" s="307"/>
      <c r="AN9" s="307"/>
      <c r="AO9" s="307"/>
      <c r="AP9" s="307"/>
      <c r="AQ9" s="107"/>
    </row>
    <row r="10" spans="1:45" ht="18" customHeight="1" x14ac:dyDescent="0.4">
      <c r="B10" s="218" t="s">
        <v>10</v>
      </c>
      <c r="C10" s="219"/>
      <c r="D10" s="219"/>
      <c r="E10" s="219"/>
      <c r="F10" s="220"/>
      <c r="G10" s="173" t="s">
        <v>31</v>
      </c>
      <c r="H10" s="174"/>
      <c r="I10" s="129"/>
      <c r="J10" s="130"/>
      <c r="K10" s="130"/>
      <c r="L10" s="130"/>
      <c r="M10" s="169"/>
      <c r="N10" s="242" t="s">
        <v>8</v>
      </c>
      <c r="O10" s="174"/>
      <c r="P10" s="129"/>
      <c r="Q10" s="130"/>
      <c r="R10" s="130"/>
      <c r="S10" s="130"/>
      <c r="T10" s="130"/>
      <c r="U10" s="131"/>
      <c r="V10" s="215"/>
      <c r="W10" s="216"/>
      <c r="X10" s="216"/>
      <c r="Y10" s="217"/>
      <c r="Z10" s="56"/>
      <c r="AB10" s="73" t="str">
        <f>IF(AND(AA9=FALSE,AA11=FALSE),"",IF(AA9=TRUE,"会員","非会員"))</f>
        <v/>
      </c>
      <c r="AC10" s="2" t="s">
        <v>42</v>
      </c>
      <c r="AE10" s="40">
        <v>3</v>
      </c>
      <c r="AF10" s="41">
        <v>46191</v>
      </c>
      <c r="AG10" s="41">
        <v>46197</v>
      </c>
      <c r="AI10" s="306"/>
      <c r="AJ10" s="307"/>
      <c r="AK10" s="307"/>
      <c r="AL10" s="307"/>
      <c r="AM10" s="307"/>
      <c r="AN10" s="307"/>
      <c r="AO10" s="307"/>
      <c r="AP10" s="307"/>
      <c r="AQ10" s="107"/>
    </row>
    <row r="11" spans="1:45" ht="18" customHeight="1" x14ac:dyDescent="0.4">
      <c r="B11" s="233"/>
      <c r="C11" s="234"/>
      <c r="D11" s="234"/>
      <c r="E11" s="234"/>
      <c r="F11" s="235"/>
      <c r="G11" s="173" t="s">
        <v>32</v>
      </c>
      <c r="H11" s="174"/>
      <c r="I11" s="170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/>
      <c r="V11" s="195" t="s">
        <v>39</v>
      </c>
      <c r="W11" s="196"/>
      <c r="X11" s="196"/>
      <c r="Y11" s="197"/>
      <c r="Z11" s="57"/>
      <c r="AA11" s="72" t="b">
        <v>0</v>
      </c>
      <c r="AE11" s="40">
        <v>4</v>
      </c>
      <c r="AF11" s="41">
        <v>46202</v>
      </c>
      <c r="AG11" s="41">
        <v>46206</v>
      </c>
      <c r="AI11" s="306"/>
      <c r="AJ11" s="307"/>
      <c r="AK11" s="307"/>
      <c r="AL11" s="307"/>
      <c r="AM11" s="307"/>
      <c r="AN11" s="307"/>
      <c r="AO11" s="307"/>
      <c r="AP11" s="307"/>
      <c r="AQ11" s="107"/>
    </row>
    <row r="12" spans="1:45" ht="18" customHeight="1" thickBot="1" x14ac:dyDescent="0.45">
      <c r="B12" s="233"/>
      <c r="C12" s="234"/>
      <c r="D12" s="234"/>
      <c r="E12" s="234"/>
      <c r="F12" s="235"/>
      <c r="G12" s="210" t="s">
        <v>9</v>
      </c>
      <c r="H12" s="211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1"/>
      <c r="V12" s="198"/>
      <c r="W12" s="199"/>
      <c r="X12" s="199"/>
      <c r="Y12" s="200"/>
      <c r="Z12" s="57"/>
      <c r="AE12" s="40">
        <v>5</v>
      </c>
      <c r="AF12" s="41">
        <v>46210</v>
      </c>
      <c r="AG12" s="41">
        <v>46216</v>
      </c>
      <c r="AI12" s="306"/>
      <c r="AJ12" s="307"/>
      <c r="AK12" s="307"/>
      <c r="AL12" s="307"/>
      <c r="AM12" s="307"/>
      <c r="AN12" s="307"/>
      <c r="AO12" s="307"/>
      <c r="AP12" s="307"/>
      <c r="AQ12" s="107"/>
    </row>
    <row r="13" spans="1:45" ht="18" customHeight="1" x14ac:dyDescent="0.4">
      <c r="B13" s="233"/>
      <c r="C13" s="234"/>
      <c r="D13" s="234"/>
      <c r="E13" s="234"/>
      <c r="F13" s="235"/>
      <c r="G13" s="177" t="s">
        <v>121</v>
      </c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9"/>
      <c r="W13" s="179"/>
      <c r="X13" s="179"/>
      <c r="Y13" s="180"/>
      <c r="Z13" s="58"/>
      <c r="AE13" s="40">
        <v>6</v>
      </c>
      <c r="AF13" s="41">
        <v>46219</v>
      </c>
      <c r="AG13" s="41">
        <v>46226</v>
      </c>
      <c r="AI13" s="306"/>
      <c r="AJ13" s="307"/>
      <c r="AK13" s="307"/>
      <c r="AL13" s="307"/>
      <c r="AM13" s="307"/>
      <c r="AN13" s="307"/>
      <c r="AO13" s="307"/>
      <c r="AP13" s="307"/>
      <c r="AQ13" s="107"/>
    </row>
    <row r="14" spans="1:45" ht="18" customHeight="1" thickBot="1" x14ac:dyDescent="0.45">
      <c r="B14" s="221"/>
      <c r="C14" s="222"/>
      <c r="D14" s="222"/>
      <c r="E14" s="222"/>
      <c r="F14" s="223"/>
      <c r="G14" s="181" t="s">
        <v>122</v>
      </c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3"/>
      <c r="W14" s="183"/>
      <c r="X14" s="183"/>
      <c r="Y14" s="184"/>
      <c r="Z14" s="59"/>
      <c r="AE14" s="40">
        <v>7</v>
      </c>
      <c r="AF14" s="41">
        <v>46230</v>
      </c>
      <c r="AG14" s="41">
        <v>46234</v>
      </c>
      <c r="AI14" s="308"/>
      <c r="AJ14" s="309"/>
      <c r="AK14" s="309"/>
      <c r="AL14" s="309"/>
      <c r="AM14" s="309"/>
      <c r="AN14" s="309"/>
      <c r="AO14" s="309"/>
      <c r="AP14" s="309"/>
      <c r="AQ14" s="107"/>
    </row>
    <row r="15" spans="1:45" ht="18" customHeight="1" x14ac:dyDescent="0.4">
      <c r="B15" s="218" t="s">
        <v>11</v>
      </c>
      <c r="C15" s="219"/>
      <c r="D15" s="219"/>
      <c r="E15" s="219"/>
      <c r="F15" s="220"/>
      <c r="G15" s="126" t="s">
        <v>12</v>
      </c>
      <c r="H15" s="333"/>
      <c r="I15" s="333"/>
      <c r="J15" s="333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5"/>
      <c r="Z15" s="60"/>
      <c r="AE15" s="40">
        <v>8</v>
      </c>
      <c r="AF15" s="41">
        <v>46238</v>
      </c>
      <c r="AG15" s="41">
        <v>46253</v>
      </c>
    </row>
    <row r="16" spans="1:45" ht="18" customHeight="1" thickBot="1" x14ac:dyDescent="0.45">
      <c r="B16" s="236"/>
      <c r="C16" s="237"/>
      <c r="D16" s="237"/>
      <c r="E16" s="237"/>
      <c r="F16" s="238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6"/>
      <c r="Z16" s="61"/>
      <c r="AE16" s="40">
        <v>9</v>
      </c>
      <c r="AF16" s="41">
        <v>46258</v>
      </c>
      <c r="AG16" s="41">
        <v>46262</v>
      </c>
    </row>
    <row r="17" spans="2:43" ht="18" customHeight="1" x14ac:dyDescent="0.4">
      <c r="B17" s="230" t="s">
        <v>13</v>
      </c>
      <c r="C17" s="231"/>
      <c r="D17" s="231"/>
      <c r="E17" s="231"/>
      <c r="F17" s="232"/>
      <c r="G17" s="185" t="s">
        <v>123</v>
      </c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6"/>
      <c r="Z17" s="62"/>
      <c r="AA17" s="3"/>
      <c r="AE17" s="40">
        <v>10</v>
      </c>
      <c r="AF17" s="41">
        <v>46266</v>
      </c>
      <c r="AG17" s="41">
        <v>46272</v>
      </c>
    </row>
    <row r="18" spans="2:43" ht="18" customHeight="1" x14ac:dyDescent="0.4">
      <c r="B18" s="233"/>
      <c r="C18" s="234"/>
      <c r="D18" s="234"/>
      <c r="E18" s="234"/>
      <c r="F18" s="235"/>
      <c r="G18" s="187" t="s">
        <v>14</v>
      </c>
      <c r="H18" s="187"/>
      <c r="I18" s="187"/>
      <c r="J18" s="188"/>
      <c r="K18" s="129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1"/>
      <c r="Z18" s="61"/>
      <c r="AA18" s="3"/>
      <c r="AB18" s="3"/>
      <c r="AC18" s="3"/>
      <c r="AD18" s="3"/>
      <c r="AE18" s="40">
        <v>11</v>
      </c>
      <c r="AF18" s="41">
        <v>46275</v>
      </c>
      <c r="AG18" s="41">
        <v>46281</v>
      </c>
      <c r="AI18" s="6"/>
      <c r="AQ18" s="6"/>
    </row>
    <row r="19" spans="2:43" ht="18" customHeight="1" x14ac:dyDescent="0.4">
      <c r="B19" s="233"/>
      <c r="C19" s="234"/>
      <c r="D19" s="234"/>
      <c r="E19" s="234"/>
      <c r="F19" s="235"/>
      <c r="G19" s="228" t="s">
        <v>19</v>
      </c>
      <c r="H19" s="228"/>
      <c r="I19" s="228"/>
      <c r="J19" s="229"/>
      <c r="K19" s="129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1"/>
      <c r="Z19" s="61"/>
      <c r="AA19" s="3"/>
      <c r="AB19" s="3"/>
      <c r="AC19" s="3"/>
      <c r="AD19" s="3"/>
      <c r="AE19" s="40">
        <v>12</v>
      </c>
      <c r="AF19" s="41">
        <v>46289</v>
      </c>
      <c r="AG19" s="41">
        <v>46295</v>
      </c>
      <c r="AI19" s="6"/>
      <c r="AQ19" s="6"/>
    </row>
    <row r="20" spans="2:43" ht="18" customHeight="1" x14ac:dyDescent="0.4">
      <c r="B20" s="233"/>
      <c r="C20" s="234"/>
      <c r="D20" s="234"/>
      <c r="E20" s="234"/>
      <c r="F20" s="235"/>
      <c r="G20" s="247" t="s">
        <v>15</v>
      </c>
      <c r="H20" s="247"/>
      <c r="I20" s="247"/>
      <c r="J20" s="248"/>
      <c r="K20" s="127" t="s">
        <v>7</v>
      </c>
      <c r="L20" s="128"/>
      <c r="M20" s="129"/>
      <c r="N20" s="130"/>
      <c r="O20" s="130"/>
      <c r="P20" s="130"/>
      <c r="Q20" s="169"/>
      <c r="R20" s="127" t="s">
        <v>8</v>
      </c>
      <c r="S20" s="128"/>
      <c r="T20" s="129"/>
      <c r="U20" s="130"/>
      <c r="V20" s="130"/>
      <c r="W20" s="130"/>
      <c r="X20" s="130"/>
      <c r="Y20" s="131"/>
      <c r="Z20" s="61"/>
      <c r="AA20" s="3"/>
      <c r="AB20" s="3"/>
      <c r="AC20" s="3"/>
      <c r="AD20" s="3"/>
      <c r="AE20" s="40">
        <v>13</v>
      </c>
      <c r="AF20" s="41">
        <v>46300</v>
      </c>
      <c r="AG20" s="41">
        <v>46304</v>
      </c>
      <c r="AI20" s="6"/>
      <c r="AQ20" s="6"/>
    </row>
    <row r="21" spans="2:43" ht="18" customHeight="1" x14ac:dyDescent="0.4">
      <c r="B21" s="233"/>
      <c r="C21" s="234"/>
      <c r="D21" s="234"/>
      <c r="E21" s="234"/>
      <c r="F21" s="235"/>
      <c r="G21" s="249"/>
      <c r="H21" s="249"/>
      <c r="I21" s="249"/>
      <c r="J21" s="250"/>
      <c r="K21" s="127" t="s">
        <v>9</v>
      </c>
      <c r="L21" s="128"/>
      <c r="M21" s="129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1"/>
      <c r="Z21" s="61"/>
      <c r="AE21" s="40">
        <v>14</v>
      </c>
      <c r="AF21" s="41">
        <v>46309</v>
      </c>
      <c r="AG21" s="41">
        <v>46315</v>
      </c>
    </row>
    <row r="22" spans="2:43" ht="18" customHeight="1" x14ac:dyDescent="0.4">
      <c r="B22" s="233"/>
      <c r="C22" s="234"/>
      <c r="D22" s="234"/>
      <c r="E22" s="234"/>
      <c r="F22" s="235"/>
      <c r="G22" s="247" t="s">
        <v>16</v>
      </c>
      <c r="H22" s="247"/>
      <c r="I22" s="247"/>
      <c r="J22" s="248"/>
      <c r="K22" s="18" t="s">
        <v>17</v>
      </c>
      <c r="L22" s="332"/>
      <c r="M22" s="332"/>
      <c r="N22" s="33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AE22" s="40">
        <v>15</v>
      </c>
      <c r="AF22" s="41">
        <v>46318</v>
      </c>
      <c r="AG22" s="41">
        <v>46324</v>
      </c>
    </row>
    <row r="23" spans="2:43" ht="18" customHeight="1" thickBot="1" x14ac:dyDescent="0.45">
      <c r="B23" s="236"/>
      <c r="C23" s="237"/>
      <c r="D23" s="237"/>
      <c r="E23" s="237"/>
      <c r="F23" s="238"/>
      <c r="G23" s="292"/>
      <c r="H23" s="292"/>
      <c r="I23" s="292"/>
      <c r="J23" s="293"/>
      <c r="K23" s="334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6"/>
      <c r="Z23" s="63"/>
      <c r="AE23" s="40">
        <v>16</v>
      </c>
      <c r="AF23" s="41">
        <v>46331</v>
      </c>
      <c r="AG23" s="41">
        <v>46337</v>
      </c>
    </row>
    <row r="24" spans="2:43" ht="18" customHeight="1" x14ac:dyDescent="0.4">
      <c r="B24" s="230" t="s">
        <v>18</v>
      </c>
      <c r="C24" s="231"/>
      <c r="D24" s="231"/>
      <c r="E24" s="231"/>
      <c r="F24" s="232"/>
      <c r="G24" s="263" t="s">
        <v>124</v>
      </c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4"/>
      <c r="Z24" s="64"/>
      <c r="AA24" s="10"/>
      <c r="AB24" s="340" t="s">
        <v>22</v>
      </c>
      <c r="AC24" s="341"/>
      <c r="AE24" s="40">
        <v>17</v>
      </c>
      <c r="AF24" s="41">
        <v>46342</v>
      </c>
      <c r="AG24" s="41">
        <v>46346</v>
      </c>
    </row>
    <row r="25" spans="2:43" ht="18" customHeight="1" x14ac:dyDescent="0.4">
      <c r="B25" s="233"/>
      <c r="C25" s="234"/>
      <c r="D25" s="234"/>
      <c r="E25" s="234"/>
      <c r="F25" s="235"/>
      <c r="G25" s="187" t="s">
        <v>14</v>
      </c>
      <c r="H25" s="187"/>
      <c r="I25" s="187"/>
      <c r="J25" s="188"/>
      <c r="K25" s="129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1"/>
      <c r="Z25" s="61"/>
      <c r="AA25" s="132"/>
      <c r="AB25" s="132" t="s">
        <v>37</v>
      </c>
      <c r="AC25" s="132" t="s">
        <v>38</v>
      </c>
      <c r="AE25" s="40">
        <v>18</v>
      </c>
      <c r="AF25" s="41">
        <v>46351</v>
      </c>
      <c r="AG25" s="41">
        <v>46357</v>
      </c>
    </row>
    <row r="26" spans="2:43" ht="18" customHeight="1" thickBot="1" x14ac:dyDescent="0.45">
      <c r="B26" s="233"/>
      <c r="C26" s="234"/>
      <c r="D26" s="234"/>
      <c r="E26" s="234"/>
      <c r="F26" s="235"/>
      <c r="G26" s="187" t="s">
        <v>41</v>
      </c>
      <c r="H26" s="187"/>
      <c r="I26" s="187"/>
      <c r="J26" s="188"/>
      <c r="K26" s="129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1"/>
      <c r="Z26" s="61"/>
      <c r="AA26" s="133"/>
      <c r="AB26" s="133"/>
      <c r="AC26" s="133"/>
      <c r="AE26" s="40">
        <v>19</v>
      </c>
      <c r="AF26" s="41">
        <v>46360</v>
      </c>
      <c r="AG26" s="41">
        <v>46366</v>
      </c>
    </row>
    <row r="27" spans="2:43" ht="18" customHeight="1" thickTop="1" x14ac:dyDescent="0.4">
      <c r="B27" s="233"/>
      <c r="C27" s="234"/>
      <c r="D27" s="234"/>
      <c r="E27" s="234"/>
      <c r="F27" s="235"/>
      <c r="G27" s="247" t="s">
        <v>15</v>
      </c>
      <c r="H27" s="247"/>
      <c r="I27" s="247"/>
      <c r="J27" s="248"/>
      <c r="K27" s="127" t="s">
        <v>7</v>
      </c>
      <c r="L27" s="128"/>
      <c r="M27" s="129"/>
      <c r="N27" s="130"/>
      <c r="O27" s="130"/>
      <c r="P27" s="130"/>
      <c r="Q27" s="169"/>
      <c r="R27" s="127" t="s">
        <v>8</v>
      </c>
      <c r="S27" s="128"/>
      <c r="T27" s="129"/>
      <c r="U27" s="130"/>
      <c r="V27" s="130"/>
      <c r="W27" s="130"/>
      <c r="X27" s="130"/>
      <c r="Y27" s="131"/>
      <c r="Z27" s="61"/>
      <c r="AA27" s="113" t="s">
        <v>111</v>
      </c>
      <c r="AB27" s="75">
        <v>150000</v>
      </c>
      <c r="AC27" s="75">
        <v>225000</v>
      </c>
      <c r="AE27" s="40">
        <v>20</v>
      </c>
      <c r="AF27" s="41">
        <v>46371</v>
      </c>
      <c r="AG27" s="41">
        <v>46377</v>
      </c>
    </row>
    <row r="28" spans="2:43" ht="18" customHeight="1" x14ac:dyDescent="0.4">
      <c r="B28" s="233"/>
      <c r="C28" s="234"/>
      <c r="D28" s="234"/>
      <c r="E28" s="234"/>
      <c r="F28" s="235"/>
      <c r="G28" s="249"/>
      <c r="H28" s="249"/>
      <c r="I28" s="249"/>
      <c r="J28" s="250"/>
      <c r="K28" s="127" t="s">
        <v>9</v>
      </c>
      <c r="L28" s="128"/>
      <c r="M28" s="129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1"/>
      <c r="Z28" s="61"/>
      <c r="AA28" s="114" t="s">
        <v>112</v>
      </c>
      <c r="AB28" s="69">
        <v>70000</v>
      </c>
      <c r="AC28" s="69">
        <v>105000</v>
      </c>
      <c r="AE28" s="40">
        <v>21</v>
      </c>
      <c r="AF28" s="41">
        <v>46394</v>
      </c>
      <c r="AG28" s="41">
        <v>46401</v>
      </c>
    </row>
    <row r="29" spans="2:43" ht="18" customHeight="1" x14ac:dyDescent="0.4">
      <c r="B29" s="233"/>
      <c r="C29" s="234"/>
      <c r="D29" s="234"/>
      <c r="E29" s="234"/>
      <c r="F29" s="235"/>
      <c r="G29" s="247" t="s">
        <v>16</v>
      </c>
      <c r="H29" s="247"/>
      <c r="I29" s="247"/>
      <c r="J29" s="248"/>
      <c r="K29" s="19" t="s">
        <v>17</v>
      </c>
      <c r="L29" s="333"/>
      <c r="M29" s="333"/>
      <c r="N29" s="333"/>
      <c r="Y29" s="22"/>
      <c r="AA29" s="114" t="s">
        <v>113</v>
      </c>
      <c r="AB29" s="109">
        <v>70000</v>
      </c>
      <c r="AC29" s="109">
        <v>105000</v>
      </c>
      <c r="AD29" s="6"/>
      <c r="AE29" s="40">
        <v>22</v>
      </c>
      <c r="AF29" s="41">
        <v>46405</v>
      </c>
      <c r="AG29" s="41">
        <v>46409</v>
      </c>
    </row>
    <row r="30" spans="2:43" ht="18" customHeight="1" thickBot="1" x14ac:dyDescent="0.45">
      <c r="B30" s="236"/>
      <c r="C30" s="237"/>
      <c r="D30" s="237"/>
      <c r="E30" s="237"/>
      <c r="F30" s="238"/>
      <c r="G30" s="292"/>
      <c r="H30" s="292"/>
      <c r="I30" s="292"/>
      <c r="J30" s="293"/>
      <c r="K30" s="291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6"/>
      <c r="Z30" s="61"/>
      <c r="AA30" s="115" t="s">
        <v>114</v>
      </c>
      <c r="AB30" s="70">
        <v>70000</v>
      </c>
      <c r="AC30" s="70">
        <v>105000</v>
      </c>
      <c r="AD30" s="74"/>
      <c r="AE30" s="40">
        <v>23</v>
      </c>
      <c r="AF30" s="41">
        <v>46413</v>
      </c>
      <c r="AG30" s="41">
        <v>46419</v>
      </c>
    </row>
    <row r="31" spans="2:43" ht="20.100000000000001" customHeight="1" x14ac:dyDescent="0.4">
      <c r="B31" s="230" t="s">
        <v>20</v>
      </c>
      <c r="C31" s="231"/>
      <c r="D31" s="231"/>
      <c r="E31" s="231"/>
      <c r="F31" s="232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5"/>
      <c r="Z31" s="65"/>
      <c r="AA31" s="85"/>
      <c r="AB31" s="81"/>
      <c r="AC31" s="81"/>
      <c r="AD31" s="74"/>
      <c r="AE31" s="31"/>
    </row>
    <row r="32" spans="2:43" ht="20.100000000000001" customHeight="1" thickBot="1" x14ac:dyDescent="0.45">
      <c r="B32" s="236"/>
      <c r="C32" s="237"/>
      <c r="D32" s="237"/>
      <c r="E32" s="237"/>
      <c r="F32" s="238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7"/>
      <c r="Z32" s="65"/>
      <c r="AA32" s="85"/>
      <c r="AB32" s="81"/>
      <c r="AC32" s="81"/>
      <c r="AD32" s="74"/>
      <c r="AE32" s="6"/>
    </row>
    <row r="33" spans="2:48" ht="5.0999999999999996" customHeight="1" x14ac:dyDescent="0.4">
      <c r="B33" s="79"/>
      <c r="C33" s="79"/>
      <c r="D33" s="79"/>
      <c r="E33" s="79"/>
      <c r="F33" s="79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74"/>
      <c r="AB33" s="74"/>
      <c r="AC33" s="74"/>
      <c r="AD33" s="74"/>
      <c r="AE33" s="6"/>
    </row>
    <row r="34" spans="2:48" ht="15" customHeight="1" x14ac:dyDescent="0.4">
      <c r="B34" s="116" t="s">
        <v>125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65"/>
      <c r="AA34" s="74"/>
      <c r="AB34" s="74"/>
      <c r="AC34" s="74"/>
      <c r="AD34" s="74"/>
      <c r="AE34" s="6"/>
    </row>
    <row r="35" spans="2:48" ht="15" customHeight="1" x14ac:dyDescent="0.4">
      <c r="B35" s="108" t="s">
        <v>126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65"/>
      <c r="AA35" s="74"/>
      <c r="AB35" s="74"/>
      <c r="AC35" s="74"/>
      <c r="AD35" s="74"/>
      <c r="AE35" s="6"/>
    </row>
    <row r="36" spans="2:48" ht="15" customHeight="1" thickBot="1" x14ac:dyDescent="0.45">
      <c r="B36" s="108" t="s">
        <v>127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65"/>
      <c r="AA36" s="74"/>
      <c r="AB36" s="74"/>
      <c r="AC36" s="74"/>
      <c r="AD36" s="74"/>
      <c r="AE36" s="6"/>
      <c r="AF36" s="6"/>
      <c r="AG36" s="6"/>
    </row>
    <row r="37" spans="2:48" ht="18" customHeight="1" x14ac:dyDescent="0.4">
      <c r="B37" s="134" t="s">
        <v>50</v>
      </c>
      <c r="C37" s="135"/>
      <c r="D37" s="135"/>
      <c r="E37" s="135"/>
      <c r="F37" s="135"/>
      <c r="G37" s="135"/>
      <c r="H37" s="135"/>
      <c r="I37" s="135"/>
      <c r="J37" s="135"/>
      <c r="K37" s="135"/>
      <c r="L37" s="298" t="s">
        <v>51</v>
      </c>
      <c r="M37" s="299"/>
      <c r="N37" s="299"/>
      <c r="O37" s="300"/>
      <c r="P37" s="145" t="s">
        <v>103</v>
      </c>
      <c r="Q37" s="146"/>
      <c r="R37" s="146"/>
      <c r="S37" s="146"/>
      <c r="T37" s="146"/>
      <c r="U37" s="147"/>
      <c r="V37" s="319" t="s">
        <v>21</v>
      </c>
      <c r="W37" s="319"/>
      <c r="X37" s="319"/>
      <c r="Y37" s="320"/>
      <c r="Z37" s="7"/>
      <c r="AA37" s="104"/>
      <c r="AD37" s="84"/>
      <c r="AE37" s="93"/>
      <c r="AU37" s="2"/>
      <c r="AV37" s="2"/>
    </row>
    <row r="38" spans="2:48" ht="18" customHeight="1" x14ac:dyDescent="0.4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301"/>
      <c r="M38" s="302"/>
      <c r="N38" s="302"/>
      <c r="O38" s="303"/>
      <c r="P38" s="148" t="s">
        <v>104</v>
      </c>
      <c r="Q38" s="149"/>
      <c r="R38" s="149"/>
      <c r="S38" s="149"/>
      <c r="T38" s="149"/>
      <c r="U38" s="150"/>
      <c r="V38" s="321"/>
      <c r="W38" s="321"/>
      <c r="X38" s="321"/>
      <c r="Y38" s="322"/>
      <c r="Z38" s="7"/>
      <c r="AD38" s="110"/>
      <c r="AE38" s="117"/>
      <c r="AF38" s="117"/>
      <c r="AG38" s="117"/>
      <c r="AH38" s="117"/>
      <c r="AI38" s="117"/>
      <c r="AJ38" s="117"/>
      <c r="AK38" s="117"/>
      <c r="AL38" s="117"/>
      <c r="AU38" s="2"/>
      <c r="AV38" s="2"/>
    </row>
    <row r="39" spans="2:48" ht="18" customHeight="1" x14ac:dyDescent="0.4">
      <c r="B39" s="136"/>
      <c r="C39" s="138"/>
      <c r="D39" s="138"/>
      <c r="E39" s="138"/>
      <c r="F39" s="138"/>
      <c r="G39" s="138"/>
      <c r="H39" s="138"/>
      <c r="I39" s="138"/>
      <c r="J39" s="138"/>
      <c r="K39" s="138"/>
      <c r="L39" s="337" t="s">
        <v>45</v>
      </c>
      <c r="M39" s="338"/>
      <c r="N39" s="338"/>
      <c r="O39" s="339"/>
      <c r="P39" s="151" t="s">
        <v>105</v>
      </c>
      <c r="Q39" s="152"/>
      <c r="R39" s="152"/>
      <c r="S39" s="152"/>
      <c r="T39" s="152"/>
      <c r="U39" s="153"/>
      <c r="V39" s="323"/>
      <c r="W39" s="323"/>
      <c r="X39" s="323"/>
      <c r="Y39" s="322"/>
      <c r="Z39" s="7"/>
      <c r="AD39" s="111"/>
      <c r="AE39" s="118"/>
      <c r="AF39" s="118"/>
      <c r="AG39" s="118"/>
      <c r="AH39" s="118"/>
      <c r="AI39" s="118"/>
      <c r="AJ39" s="118"/>
      <c r="AK39" s="118"/>
      <c r="AL39" s="118"/>
      <c r="AU39" s="2"/>
      <c r="AV39" s="2"/>
    </row>
    <row r="40" spans="2:48" ht="20.100000000000001" customHeight="1" x14ac:dyDescent="0.4">
      <c r="B40" s="139" t="str">
        <f>L5</f>
        <v>放射エミッション測定（6 GHz - 18 GHz）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54"/>
      <c r="M40" s="155"/>
      <c r="N40" s="155"/>
      <c r="O40" s="156"/>
      <c r="P40" s="342"/>
      <c r="Q40" s="343"/>
      <c r="R40" s="343"/>
      <c r="S40" s="343"/>
      <c r="T40" s="343"/>
      <c r="U40" s="344"/>
      <c r="V40" s="157" t="str">
        <f>IF(L40="","",IF(AND(AA9=TRUE,AA11=TRUE),"",IF(AA9=TRUE,VLOOKUP(L40,料金表,2,FALSE),IF(AA11=TRUE,VLOOKUP(L40,料金表,3,FALSE),""))))</f>
        <v/>
      </c>
      <c r="W40" s="157"/>
      <c r="X40" s="157"/>
      <c r="Y40" s="158"/>
      <c r="Z40" s="66"/>
      <c r="AA40" s="2" t="s">
        <v>111</v>
      </c>
      <c r="AD40" s="112"/>
      <c r="AE40" s="119"/>
      <c r="AF40" s="119"/>
      <c r="AG40" s="120"/>
      <c r="AH40" s="120"/>
      <c r="AI40" s="120"/>
      <c r="AJ40" s="120"/>
      <c r="AK40" s="121"/>
      <c r="AL40" s="121"/>
      <c r="AU40" s="2"/>
      <c r="AV40" s="2"/>
    </row>
    <row r="41" spans="2:48" ht="20.100000000000001" customHeight="1" x14ac:dyDescent="0.4">
      <c r="B41" s="141"/>
      <c r="C41" s="142"/>
      <c r="D41" s="142"/>
      <c r="E41" s="142"/>
      <c r="F41" s="142"/>
      <c r="G41" s="142"/>
      <c r="H41" s="142"/>
      <c r="I41" s="142"/>
      <c r="J41" s="142"/>
      <c r="K41" s="142"/>
      <c r="L41" s="324"/>
      <c r="M41" s="325"/>
      <c r="N41" s="325"/>
      <c r="O41" s="326"/>
      <c r="P41" s="345"/>
      <c r="Q41" s="346"/>
      <c r="R41" s="346"/>
      <c r="S41" s="346"/>
      <c r="T41" s="346"/>
      <c r="U41" s="347"/>
      <c r="V41" s="330" t="str">
        <f>IF(L41="","",IF(AND($AA$9=TRUE,$AA$11=TRUE),"",IF($AA$9=TRUE,VLOOKUP(L41,料金表,2,FALSE),IF($AA$11=TRUE,VLOOKUP(L41,料金表,3,FALSE),""))))</f>
        <v/>
      </c>
      <c r="W41" s="330"/>
      <c r="X41" s="330"/>
      <c r="Y41" s="331"/>
      <c r="Z41" s="66"/>
      <c r="AA41" s="2" t="str">
        <f>IF($L$40="","",IF($L$40=$AA$27,$AA$28))</f>
        <v/>
      </c>
      <c r="AG41" s="122"/>
      <c r="AH41" s="122"/>
      <c r="AI41" s="122"/>
      <c r="AJ41" s="122"/>
      <c r="AK41" s="122"/>
      <c r="AL41" s="122"/>
      <c r="AU41" s="2"/>
      <c r="AV41" s="2"/>
    </row>
    <row r="42" spans="2:48" ht="20.100000000000001" customHeight="1" x14ac:dyDescent="0.4"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327"/>
      <c r="M42" s="328"/>
      <c r="N42" s="328"/>
      <c r="O42" s="329"/>
      <c r="P42" s="345"/>
      <c r="Q42" s="346"/>
      <c r="R42" s="346"/>
      <c r="S42" s="346"/>
      <c r="T42" s="346"/>
      <c r="U42" s="347"/>
      <c r="V42" s="289" t="str">
        <f>IF(L42="","",IF(AND($AA$9=TRUE,$AA$11=TRUE),"",IF($AA$9=TRUE,VLOOKUP(L42,料金表,2,FALSE),IF($AA$11=TRUE,VLOOKUP(L42,料金表,3,FALSE),""))))</f>
        <v/>
      </c>
      <c r="W42" s="289"/>
      <c r="X42" s="289"/>
      <c r="Y42" s="290"/>
      <c r="Z42" s="66"/>
      <c r="AA42" s="2" t="str">
        <f>IF($L$41="","",IF($L$41=$AA$28,$AA$29))</f>
        <v/>
      </c>
      <c r="AG42" s="122"/>
      <c r="AH42" s="122"/>
      <c r="AI42" s="122"/>
      <c r="AJ42" s="122"/>
      <c r="AK42" s="122"/>
      <c r="AL42" s="122"/>
      <c r="AU42" s="2"/>
      <c r="AV42" s="2"/>
    </row>
    <row r="43" spans="2:48" ht="20.100000000000001" customHeight="1" x14ac:dyDescent="0.4">
      <c r="B43" s="143"/>
      <c r="C43" s="144"/>
      <c r="D43" s="144"/>
      <c r="E43" s="144"/>
      <c r="F43" s="144"/>
      <c r="G43" s="144"/>
      <c r="H43" s="144"/>
      <c r="I43" s="144"/>
      <c r="J43" s="144"/>
      <c r="K43" s="144"/>
      <c r="L43" s="159"/>
      <c r="M43" s="160"/>
      <c r="N43" s="160"/>
      <c r="O43" s="161"/>
      <c r="P43" s="162"/>
      <c r="Q43" s="163"/>
      <c r="R43" s="163"/>
      <c r="S43" s="163"/>
      <c r="T43" s="163"/>
      <c r="U43" s="164"/>
      <c r="V43" s="165" t="str">
        <f>IF(L43="","",IF(AND($AA$9=TRUE,$AA$11=TRUE),"",IF($AA$9=TRUE,VLOOKUP(L43,料金表,2,FALSE),IF($AA$11=TRUE,VLOOKUP(L43,料金表,3,FALSE),""))))</f>
        <v/>
      </c>
      <c r="W43" s="165"/>
      <c r="X43" s="165"/>
      <c r="Y43" s="166"/>
      <c r="Z43" s="66"/>
      <c r="AA43" s="2" t="str">
        <f>IF($L$42="","",IF($L$42=$AA$29,$AA$30))</f>
        <v/>
      </c>
      <c r="AG43" s="122"/>
      <c r="AH43" s="122"/>
      <c r="AI43" s="122"/>
      <c r="AJ43" s="122"/>
      <c r="AK43" s="122"/>
      <c r="AL43" s="122"/>
      <c r="AU43" s="2"/>
      <c r="AV43" s="2"/>
    </row>
    <row r="44" spans="2:48" ht="18" customHeight="1" x14ac:dyDescent="0.4">
      <c r="B44" s="314" t="s">
        <v>87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5"/>
      <c r="V44" s="310">
        <f>IF(ISBLANK(V40),"",SUM(V40:V43))</f>
        <v>0</v>
      </c>
      <c r="W44" s="310"/>
      <c r="X44" s="310"/>
      <c r="Y44" s="311"/>
      <c r="Z44" s="67"/>
      <c r="AA44" s="102"/>
      <c r="AG44" s="122"/>
      <c r="AH44" s="122"/>
      <c r="AI44" s="122"/>
      <c r="AJ44" s="122"/>
      <c r="AK44" s="122"/>
      <c r="AL44" s="122"/>
      <c r="AS44" s="6"/>
      <c r="AT44" s="6"/>
    </row>
    <row r="45" spans="2:48" ht="18" customHeight="1" thickBot="1" x14ac:dyDescent="0.45">
      <c r="B45" s="316" t="s">
        <v>92</v>
      </c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8"/>
      <c r="V45" s="312">
        <f>IF(V44="","",V44*1.1)</f>
        <v>0</v>
      </c>
      <c r="W45" s="312"/>
      <c r="X45" s="312"/>
      <c r="Y45" s="313"/>
      <c r="Z45" s="67"/>
    </row>
    <row r="46" spans="2:48" s="11" customFormat="1" ht="5.0999999999999996" customHeight="1" x14ac:dyDescent="0.4"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2"/>
      <c r="S46" s="12"/>
      <c r="T46" s="12"/>
      <c r="U46" s="12"/>
      <c r="V46" s="12"/>
      <c r="W46" s="12"/>
      <c r="X46" s="12"/>
      <c r="Y46" s="12"/>
      <c r="Z46" s="12"/>
      <c r="AA46" s="85"/>
      <c r="AB46" s="82"/>
      <c r="AC46" s="82"/>
      <c r="AH46" s="6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2:48" ht="12.95" customHeight="1" x14ac:dyDescent="0.4">
      <c r="B47" s="271" t="s">
        <v>118</v>
      </c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3"/>
      <c r="Z47" s="68"/>
      <c r="AA47" s="76"/>
      <c r="AB47" s="76"/>
      <c r="AC47" s="76"/>
      <c r="AH47" s="6"/>
    </row>
    <row r="48" spans="2:48" ht="12.95" customHeight="1" x14ac:dyDescent="0.25">
      <c r="B48" s="265" t="s">
        <v>117</v>
      </c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7"/>
      <c r="Z48" s="50"/>
      <c r="AA48" s="76"/>
      <c r="AB48" s="76"/>
      <c r="AC48" s="76"/>
      <c r="AD48" s="76"/>
      <c r="AF48" s="123"/>
    </row>
    <row r="49" spans="2:46" ht="12.95" customHeight="1" x14ac:dyDescent="0.4">
      <c r="B49" s="268" t="s">
        <v>46</v>
      </c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70"/>
      <c r="Z49" s="50"/>
      <c r="AA49" s="76"/>
      <c r="AB49" s="76"/>
      <c r="AC49" s="76"/>
      <c r="AD49" s="76"/>
      <c r="AF49" s="124"/>
    </row>
    <row r="50" spans="2:46" ht="5.0999999999999996" customHeight="1" x14ac:dyDescent="0.4">
      <c r="B50" s="15"/>
      <c r="C50" s="15"/>
      <c r="D50" s="15"/>
      <c r="I50" s="15"/>
      <c r="J50" s="15"/>
      <c r="N50" s="15"/>
      <c r="O50" s="15"/>
      <c r="R50" s="15"/>
      <c r="S50" s="15"/>
      <c r="AA50" s="74"/>
      <c r="AB50" s="74"/>
      <c r="AC50" s="74"/>
      <c r="AD50" s="74"/>
    </row>
    <row r="51" spans="2:46" ht="15" customHeight="1" x14ac:dyDescent="0.4">
      <c r="B51" s="260" t="s">
        <v>34</v>
      </c>
      <c r="C51" s="251"/>
      <c r="D51" s="252"/>
      <c r="E51" s="253"/>
      <c r="F51" s="260" t="s">
        <v>33</v>
      </c>
      <c r="G51" s="280"/>
      <c r="H51" s="281"/>
      <c r="I51" s="282"/>
      <c r="L51" s="277" t="s">
        <v>35</v>
      </c>
      <c r="M51" s="278"/>
      <c r="N51" s="278"/>
      <c r="O51" s="278"/>
      <c r="P51" s="278"/>
      <c r="Q51" s="279"/>
      <c r="R51" s="260" t="s">
        <v>34</v>
      </c>
      <c r="S51" s="251"/>
      <c r="T51" s="252"/>
      <c r="U51" s="253"/>
      <c r="V51" s="274" t="s">
        <v>43</v>
      </c>
      <c r="W51" s="251"/>
      <c r="X51" s="252"/>
      <c r="Y51" s="253"/>
      <c r="Z51" s="12"/>
      <c r="AA51" s="78"/>
      <c r="AC51" s="74"/>
      <c r="AD51" s="74"/>
    </row>
    <row r="52" spans="2:46" ht="20.100000000000001" customHeight="1" x14ac:dyDescent="0.4">
      <c r="B52" s="261"/>
      <c r="C52" s="254"/>
      <c r="D52" s="255"/>
      <c r="E52" s="256"/>
      <c r="F52" s="261"/>
      <c r="G52" s="283"/>
      <c r="H52" s="284"/>
      <c r="I52" s="285"/>
      <c r="L52" s="25"/>
      <c r="M52" s="26"/>
      <c r="N52" s="26"/>
      <c r="O52" s="26"/>
      <c r="P52" s="26"/>
      <c r="Q52" s="27"/>
      <c r="R52" s="261"/>
      <c r="S52" s="254"/>
      <c r="T52" s="255"/>
      <c r="U52" s="256"/>
      <c r="V52" s="275"/>
      <c r="W52" s="254"/>
      <c r="X52" s="255"/>
      <c r="Y52" s="256"/>
      <c r="Z52" s="12"/>
      <c r="AC52" s="77" t="s">
        <v>82</v>
      </c>
      <c r="AD52" s="10"/>
      <c r="AE52" s="125"/>
      <c r="AF52" s="124"/>
    </row>
    <row r="53" spans="2:46" ht="20.100000000000001" customHeight="1" x14ac:dyDescent="0.4">
      <c r="B53" s="262"/>
      <c r="C53" s="257"/>
      <c r="D53" s="258"/>
      <c r="E53" s="259"/>
      <c r="F53" s="262"/>
      <c r="G53" s="286"/>
      <c r="H53" s="287"/>
      <c r="I53" s="288"/>
      <c r="L53" s="28"/>
      <c r="M53" s="29"/>
      <c r="N53" s="29"/>
      <c r="O53" s="29"/>
      <c r="P53" s="29"/>
      <c r="Q53" s="30"/>
      <c r="R53" s="262"/>
      <c r="S53" s="257"/>
      <c r="T53" s="258"/>
      <c r="U53" s="259"/>
      <c r="V53" s="276"/>
      <c r="W53" s="257"/>
      <c r="X53" s="258"/>
      <c r="Y53" s="259"/>
      <c r="Z53" s="12"/>
      <c r="AC53" s="77">
        <f>COUNTA(P40:U43)</f>
        <v>0</v>
      </c>
      <c r="AD53" s="83"/>
    </row>
    <row r="54" spans="2:46" s="32" customFormat="1" ht="12.95" customHeight="1" x14ac:dyDescent="0.2">
      <c r="B54" s="32" t="s">
        <v>120</v>
      </c>
      <c r="K54" s="33"/>
      <c r="Y54" s="34" t="s">
        <v>40</v>
      </c>
      <c r="Z54" s="34"/>
      <c r="AA54" s="2"/>
      <c r="AB54" s="35"/>
      <c r="AC54" s="35"/>
      <c r="AD54" s="35"/>
      <c r="AS54" s="35"/>
      <c r="AT54" s="35"/>
    </row>
    <row r="58" spans="2:46" ht="20.100000000000001" customHeight="1" x14ac:dyDescent="0.4">
      <c r="AE58" s="6"/>
      <c r="AF58" s="6"/>
      <c r="AG58" s="6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  <row r="72" spans="31:33" ht="20.100000000000001" customHeight="1" x14ac:dyDescent="0.4">
      <c r="AE72" s="6"/>
      <c r="AF72" s="6"/>
      <c r="AG72" s="6"/>
    </row>
    <row r="73" spans="31:33" ht="20.100000000000001" customHeight="1" x14ac:dyDescent="0.4">
      <c r="AE73" s="6"/>
      <c r="AF73" s="6"/>
      <c r="AG73" s="6"/>
    </row>
    <row r="74" spans="31:33" ht="20.100000000000001" customHeight="1" x14ac:dyDescent="0.4">
      <c r="AE74" s="6"/>
      <c r="AF74" s="6"/>
      <c r="AG74" s="6"/>
    </row>
  </sheetData>
  <sheetProtection algorithmName="SHA-512" hashValue="ZWVLkKLgBkth93le2Gs3rMcx2G+r9mADDEtobfSrVOijRLO2jcSpXveVyP6wTU5soa5tEvOLvrvdDrXW3/Nv7Q==" saltValue="umSlXGt1JfVsRXhr1VHM0w==" spinCount="100000" sheet="1" objects="1" scenarios="1" selectLockedCells="1"/>
  <mergeCells count="113">
    <mergeCell ref="AI6:AP14"/>
    <mergeCell ref="V44:Y44"/>
    <mergeCell ref="V45:Y45"/>
    <mergeCell ref="B44:U44"/>
    <mergeCell ref="B45:U45"/>
    <mergeCell ref="V37:Y39"/>
    <mergeCell ref="L41:O41"/>
    <mergeCell ref="L42:O42"/>
    <mergeCell ref="V41:Y41"/>
    <mergeCell ref="L22:N22"/>
    <mergeCell ref="G22:J23"/>
    <mergeCell ref="H15:J15"/>
    <mergeCell ref="K23:Y23"/>
    <mergeCell ref="L29:N29"/>
    <mergeCell ref="L39:O39"/>
    <mergeCell ref="AB24:AC24"/>
    <mergeCell ref="G27:J28"/>
    <mergeCell ref="K27:L27"/>
    <mergeCell ref="P40:U40"/>
    <mergeCell ref="P41:U41"/>
    <mergeCell ref="P42:U42"/>
    <mergeCell ref="M27:Q27"/>
    <mergeCell ref="R27:S27"/>
    <mergeCell ref="T27:Y27"/>
    <mergeCell ref="W51:Y53"/>
    <mergeCell ref="R51:R53"/>
    <mergeCell ref="S51:U53"/>
    <mergeCell ref="G24:Y24"/>
    <mergeCell ref="B48:Y48"/>
    <mergeCell ref="B49:Y49"/>
    <mergeCell ref="B47:Y47"/>
    <mergeCell ref="V51:V53"/>
    <mergeCell ref="L51:Q51"/>
    <mergeCell ref="G51:I53"/>
    <mergeCell ref="C51:E53"/>
    <mergeCell ref="B51:B53"/>
    <mergeCell ref="F51:F53"/>
    <mergeCell ref="V42:Y42"/>
    <mergeCell ref="K26:Y26"/>
    <mergeCell ref="B24:F30"/>
    <mergeCell ref="B31:F32"/>
    <mergeCell ref="K25:Y25"/>
    <mergeCell ref="G26:J26"/>
    <mergeCell ref="G25:J25"/>
    <mergeCell ref="K30:Y30"/>
    <mergeCell ref="G29:J30"/>
    <mergeCell ref="G31:Y32"/>
    <mergeCell ref="L37:O38"/>
    <mergeCell ref="G5:K5"/>
    <mergeCell ref="L5:Y5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G10:H10"/>
    <mergeCell ref="G20:J21"/>
    <mergeCell ref="K20:L20"/>
    <mergeCell ref="K21:L21"/>
    <mergeCell ref="G9:H9"/>
    <mergeCell ref="G8:H8"/>
    <mergeCell ref="B6:F6"/>
    <mergeCell ref="B7:F7"/>
    <mergeCell ref="V11:Y12"/>
    <mergeCell ref="H6:L6"/>
    <mergeCell ref="I12:U12"/>
    <mergeCell ref="V7:Y7"/>
    <mergeCell ref="V8:Y8"/>
    <mergeCell ref="G12:H12"/>
    <mergeCell ref="V9:Y10"/>
    <mergeCell ref="N6:R6"/>
    <mergeCell ref="B8:F9"/>
    <mergeCell ref="AG6:AG7"/>
    <mergeCell ref="K19:Y19"/>
    <mergeCell ref="M20:Q20"/>
    <mergeCell ref="R20:S20"/>
    <mergeCell ref="I11:U11"/>
    <mergeCell ref="G11:H11"/>
    <mergeCell ref="T20:Y20"/>
    <mergeCell ref="G16:Y16"/>
    <mergeCell ref="G13:Y13"/>
    <mergeCell ref="G14:Y14"/>
    <mergeCell ref="G17:Y17"/>
    <mergeCell ref="K18:Y18"/>
    <mergeCell ref="G18:J18"/>
    <mergeCell ref="AF6:AF7"/>
    <mergeCell ref="AE6:AE7"/>
    <mergeCell ref="K28:L28"/>
    <mergeCell ref="M28:Y28"/>
    <mergeCell ref="AC25:AC26"/>
    <mergeCell ref="AA25:AA26"/>
    <mergeCell ref="AB25:AB26"/>
    <mergeCell ref="B37:K39"/>
    <mergeCell ref="B40:K43"/>
    <mergeCell ref="P37:U37"/>
    <mergeCell ref="P38:U38"/>
    <mergeCell ref="P39:U39"/>
    <mergeCell ref="L40:O40"/>
    <mergeCell ref="V40:Y40"/>
    <mergeCell ref="L43:O43"/>
    <mergeCell ref="P43:U43"/>
    <mergeCell ref="V43:Y43"/>
  </mergeCells>
  <phoneticPr fontId="5"/>
  <conditionalFormatting sqref="P40:P43">
    <cfRule type="expression" dxfId="0" priority="23">
      <formula>$L40=""</formula>
    </cfRule>
  </conditionalFormatting>
  <dataValidations count="7">
    <dataValidation type="list" allowBlank="1" showInputMessage="1" showErrorMessage="1" sqref="Z6" xr:uid="{E25C40DF-72A7-400A-AA4B-7B3171576097}">
      <formula1>"1, 2, 3, 4, 5, 6, 7, 8, 9, 10, 11, 12,13, 14, 15, 16, 17, 18, 19, 20, 21, 22, 23, 24"</formula1>
    </dataValidation>
    <dataValidation type="custom" allowBlank="1" showInputMessage="1" showErrorMessage="1" errorTitle="入力条件" error="記入欄上部の「申込書別紙の内容を確認しました」のチェックボックスにチェックしてください。" sqref="Z18 Z25" xr:uid="{787BFA8E-BD7A-432D-9510-8602AE5D2E88}">
      <formula1>$AA$5&lt;&gt;FALSE</formula1>
    </dataValidation>
    <dataValidation type="list" allowBlank="1" showInputMessage="1" showErrorMessage="1" sqref="L40" xr:uid="{EBA1AB0D-F1EE-4E83-B51C-5608AF3E89DF}">
      <formula1>$Z$40:$AA$40</formula1>
    </dataValidation>
    <dataValidation type="list" allowBlank="1" showInputMessage="1" showErrorMessage="1" sqref="L42:O42" xr:uid="{4AC6623D-40D8-4830-A6D9-14EBC0A4864D}">
      <formula1>$Z$42:$AA$42</formula1>
    </dataValidation>
    <dataValidation type="list" allowBlank="1" showInputMessage="1" showErrorMessage="1" sqref="L43:O43" xr:uid="{880DD180-0F86-47AD-A685-1C7AD39224E1}">
      <formula1>$Z$43:$AA$43</formula1>
    </dataValidation>
    <dataValidation type="list" allowBlank="1" showInputMessage="1" showErrorMessage="1" sqref="L41:O41" xr:uid="{0B1030D4-B689-4451-89E3-EED9F2132FEE}">
      <formula1>$Z$41:$AA$41</formula1>
    </dataValidation>
    <dataValidation type="list" allowBlank="1" showInputMessage="1" showErrorMessage="1" sqref="T6:Y6 N6:R6 H6:L6" xr:uid="{85E4496E-CA00-4FD2-8534-FE52902455C3}">
      <formula1>$AE$8:$AE$30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BI8"/>
  <sheetViews>
    <sheetView showGridLines="0" zoomScaleNormal="100" workbookViewId="0">
      <selection activeCell="A8" sqref="A8:BH8"/>
    </sheetView>
  </sheetViews>
  <sheetFormatPr defaultColWidth="7.625" defaultRowHeight="18.75" x14ac:dyDescent="0.4"/>
  <cols>
    <col min="2" max="5" width="2.625" customWidth="1"/>
  </cols>
  <sheetData>
    <row r="1" spans="1:61" x14ac:dyDescent="0.4">
      <c r="A1" s="16" t="str">
        <f>試験所間比較・技能試験申込書!$G$5</f>
        <v>2026年度 EMC技能試験</v>
      </c>
    </row>
    <row r="2" spans="1:61" x14ac:dyDescent="0.4">
      <c r="A2" s="48" t="s">
        <v>48</v>
      </c>
      <c r="G2" s="46"/>
    </row>
    <row r="3" spans="1:61" x14ac:dyDescent="0.4">
      <c r="G3" s="47"/>
    </row>
    <row r="4" spans="1:61" x14ac:dyDescent="0.4">
      <c r="G4" s="47"/>
    </row>
    <row r="5" spans="1:61" x14ac:dyDescent="0.4">
      <c r="G5" s="47"/>
    </row>
    <row r="6" spans="1:61" x14ac:dyDescent="0.4">
      <c r="N6" s="99" t="s">
        <v>83</v>
      </c>
      <c r="O6" s="100"/>
      <c r="P6" s="101"/>
      <c r="Q6" s="98"/>
      <c r="R6" s="349" t="s">
        <v>66</v>
      </c>
      <c r="S6" s="349"/>
      <c r="T6" s="349"/>
      <c r="U6" s="349"/>
      <c r="V6" s="349"/>
      <c r="W6" s="350"/>
      <c r="X6" s="348" t="s">
        <v>58</v>
      </c>
      <c r="Y6" s="349"/>
      <c r="Z6" s="349"/>
      <c r="AA6" s="349"/>
      <c r="AB6" s="349"/>
      <c r="AC6" s="349"/>
      <c r="AD6" s="350"/>
      <c r="BA6" s="348" t="s">
        <v>52</v>
      </c>
      <c r="BB6" s="349"/>
      <c r="BC6" s="349"/>
      <c r="BD6" s="349"/>
      <c r="BE6" s="349"/>
      <c r="BF6" s="349"/>
      <c r="BG6" s="350"/>
      <c r="BH6" s="71"/>
    </row>
    <row r="7" spans="1:61" x14ac:dyDescent="0.4">
      <c r="A7" s="95" t="s">
        <v>81</v>
      </c>
      <c r="B7" s="95" t="s">
        <v>89</v>
      </c>
      <c r="C7" s="95" t="s">
        <v>90</v>
      </c>
      <c r="D7" s="95" t="s">
        <v>94</v>
      </c>
      <c r="E7" s="95" t="s">
        <v>95</v>
      </c>
      <c r="F7" s="96" t="s">
        <v>23</v>
      </c>
      <c r="G7" s="96" t="s">
        <v>24</v>
      </c>
      <c r="H7" s="96" t="s">
        <v>25</v>
      </c>
      <c r="I7" s="96" t="s">
        <v>99</v>
      </c>
      <c r="J7" s="96" t="s">
        <v>100</v>
      </c>
      <c r="K7" s="96" t="s">
        <v>101</v>
      </c>
      <c r="L7" s="96" t="s">
        <v>102</v>
      </c>
      <c r="M7" s="96" t="s">
        <v>36</v>
      </c>
      <c r="N7" s="96" t="s">
        <v>26</v>
      </c>
      <c r="O7" s="96" t="s">
        <v>63</v>
      </c>
      <c r="P7" s="96" t="s">
        <v>64</v>
      </c>
      <c r="Q7" s="96" t="s">
        <v>65</v>
      </c>
      <c r="R7" s="96" t="s">
        <v>63</v>
      </c>
      <c r="S7" s="97" t="s">
        <v>27</v>
      </c>
      <c r="T7" s="97" t="s">
        <v>64</v>
      </c>
      <c r="U7" s="97" t="s">
        <v>65</v>
      </c>
      <c r="V7" s="96" t="s">
        <v>67</v>
      </c>
      <c r="W7" s="96" t="s">
        <v>28</v>
      </c>
      <c r="X7" s="96" t="s">
        <v>53</v>
      </c>
      <c r="Y7" s="96" t="s">
        <v>54</v>
      </c>
      <c r="Z7" s="96" t="s">
        <v>59</v>
      </c>
      <c r="AA7" s="96" t="s">
        <v>55</v>
      </c>
      <c r="AB7" s="96" t="s">
        <v>60</v>
      </c>
      <c r="AC7" s="96" t="s">
        <v>61</v>
      </c>
      <c r="AD7" s="96" t="s">
        <v>62</v>
      </c>
      <c r="AE7" s="96" t="s">
        <v>69</v>
      </c>
      <c r="AF7" s="96" t="s">
        <v>70</v>
      </c>
      <c r="AG7" s="96" t="s">
        <v>71</v>
      </c>
      <c r="AH7" s="96" t="s">
        <v>72</v>
      </c>
      <c r="AI7" s="96" t="s">
        <v>73</v>
      </c>
      <c r="AJ7" s="96" t="s">
        <v>74</v>
      </c>
      <c r="AK7" s="96" t="s">
        <v>75</v>
      </c>
      <c r="AL7" s="96" t="s">
        <v>76</v>
      </c>
      <c r="AM7" s="96" t="s">
        <v>77</v>
      </c>
      <c r="AN7" s="96" t="s">
        <v>78</v>
      </c>
      <c r="AO7" s="96" t="s">
        <v>84</v>
      </c>
      <c r="AP7" s="96" t="s">
        <v>85</v>
      </c>
      <c r="AQ7" s="96" t="s">
        <v>86</v>
      </c>
      <c r="AR7" s="96" t="s">
        <v>79</v>
      </c>
      <c r="AS7" s="96" t="s">
        <v>80</v>
      </c>
      <c r="AT7" s="96" t="s">
        <v>106</v>
      </c>
      <c r="AU7" s="96" t="s">
        <v>107</v>
      </c>
      <c r="AV7" s="96" t="s">
        <v>108</v>
      </c>
      <c r="AW7" s="96" t="s">
        <v>109</v>
      </c>
      <c r="AX7" s="96" t="s">
        <v>110</v>
      </c>
      <c r="AY7" s="96" t="s">
        <v>88</v>
      </c>
      <c r="AZ7" s="96" t="s">
        <v>93</v>
      </c>
      <c r="BA7" s="96" t="s">
        <v>68</v>
      </c>
      <c r="BB7" s="96" t="s">
        <v>54</v>
      </c>
      <c r="BC7" s="96" t="s">
        <v>59</v>
      </c>
      <c r="BD7" s="96" t="s">
        <v>55</v>
      </c>
      <c r="BE7" s="96" t="s">
        <v>56</v>
      </c>
      <c r="BF7" s="96" t="s">
        <v>57</v>
      </c>
      <c r="BG7" s="96" t="s">
        <v>28</v>
      </c>
      <c r="BH7" s="96" t="s">
        <v>29</v>
      </c>
      <c r="BI7" s="17"/>
    </row>
    <row r="8" spans="1:61" s="91" customFormat="1" ht="24" customHeight="1" x14ac:dyDescent="0.4">
      <c r="A8" s="94">
        <f>試験所間比較・技能試験申込書!AC53</f>
        <v>0</v>
      </c>
      <c r="B8" s="86"/>
      <c r="C8" s="86"/>
      <c r="D8" s="86"/>
      <c r="E8" s="86"/>
      <c r="F8" s="87" t="str">
        <f>IF(ISBLANK(試験所間比較・技能試験申込書!$H$6),"",試験所間比較・技能試験申込書!$H$6)</f>
        <v/>
      </c>
      <c r="G8" s="86" t="str">
        <f>IF(ISBLANK(試験所間比較・技能試験申込書!$N$6),"",試験所間比較・技能試験申込書!$N$6)</f>
        <v/>
      </c>
      <c r="H8" s="86" t="str">
        <f>IF(ISBLANK(試験所間比較・技能試験申込書!$T$6),"",試験所間比較・技能試験申込書!$T$6)</f>
        <v/>
      </c>
      <c r="I8" s="103" t="str">
        <f>IF(ISBLANK(試験所間比較・技能試験申込書!P40),"",試験所間比較・技能試験申込書!P40)</f>
        <v/>
      </c>
      <c r="J8" s="103" t="str">
        <f>IF(ISBLANK(試験所間比較・技能試験申込書!P41),"",試験所間比較・技能試験申込書!P41)</f>
        <v/>
      </c>
      <c r="K8" s="103" t="str">
        <f>IF(ISBLANK(試験所間比較・技能試験申込書!P42),"",試験所間比較・技能試験申込書!P42)</f>
        <v/>
      </c>
      <c r="L8" s="103" t="str">
        <f>IF(ISBLANK(試験所間比較・技能試験申込書!P43),"",試験所間比較・技能試験申込書!P43)</f>
        <v/>
      </c>
      <c r="M8" s="86" t="str">
        <f>試験所間比較・技能試験申込書!$AB$10</f>
        <v/>
      </c>
      <c r="N8" s="86" t="str">
        <f>IF(ISBLANK(試験所間比較・技能試験申込書!$G$7),"",試験所間比較・技能試験申込書!$G$7)</f>
        <v/>
      </c>
      <c r="O8" s="86" t="str">
        <f>IF(ISBLANK(試験所間比較・技能試験申込書!$I$8),"",試験所間比較・技能試験申込書!$I$8)</f>
        <v/>
      </c>
      <c r="P8" s="86" t="str">
        <f>IF(ISBLANK(試験所間比較・技能試験申込書!$I$9),"",試験所間比較・技能試験申込書!$I$9)</f>
        <v/>
      </c>
      <c r="Q8" s="86" t="str">
        <f>IF(ISBLANK(試験所間比較・技能試験申込書!$P$8),"",試験所間比較・技能試験申込書!$P$8)</f>
        <v/>
      </c>
      <c r="R8" s="86" t="str">
        <f>IF(ISBLANK(試験所間比較・技能試験申込書!$I$10),"",試験所間比較・技能試験申込書!$I$10)</f>
        <v/>
      </c>
      <c r="S8" s="88" t="str">
        <f>IF(ISBLANK(試験所間比較・技能試験申込書!$I$11),"",試験所間比較・技能試験申込書!$I$11)</f>
        <v/>
      </c>
      <c r="T8" s="88" t="str">
        <f>IF(ISBLANK(試験所間比較・技能試験申込書!$I$12),"",試験所間比較・技能試験申込書!$I$12)</f>
        <v/>
      </c>
      <c r="U8" s="88" t="str">
        <f>IF(ISBLANK(試験所間比較・技能試験申込書!$P$10),"",試験所間比較・技能試験申込書!$P$10)</f>
        <v/>
      </c>
      <c r="V8" s="86" t="str">
        <f>IF(ISBLANK(試験所間比較・技能試験申込書!$H$15),"",試験所間比較・技能試験申込書!$H$15)</f>
        <v/>
      </c>
      <c r="W8" s="86" t="str">
        <f>IF(ISBLANK(試験所間比較・技能試験申込書!$G$16),"",試験所間比較・技能試験申込書!$G$16)</f>
        <v/>
      </c>
      <c r="X8" s="86">
        <f>IF(試験所間比較・技能試験申込書!$K$18="",試験所間比較・技能試験申込書!G7,試験所間比較・技能試験申込書!K18)</f>
        <v>0</v>
      </c>
      <c r="Y8" s="86">
        <f>IF(試験所間比較・技能試験申込書!$K$19="",試験所間比較・技能試験申込書!I11,試験所間比較・技能試験申込書!K19)</f>
        <v>0</v>
      </c>
      <c r="Z8" s="86">
        <f>IF(試験所間比較・技能試験申込書!$M$20="",試験所間比較・技能試験申込書!I10,試験所間比較・技能試験申込書!M20)</f>
        <v>0</v>
      </c>
      <c r="AA8" s="86">
        <f>IF(試験所間比較・技能試験申込書!$M$21="",試験所間比較・技能試験申込書!I12,試験所間比較・技能試験申込書!M21)</f>
        <v>0</v>
      </c>
      <c r="AB8" s="86">
        <f>IF(試験所間比較・技能試験申込書!$T$20="",試験所間比較・技能試験申込書!P10,試験所間比較・技能試験申込書!T20)</f>
        <v>0</v>
      </c>
      <c r="AC8" s="86">
        <f>IF(試験所間比較・技能試験申込書!$L$22="",試験所間比較・技能試験申込書!H15,試験所間比較・技能試験申込書!L22)</f>
        <v>0</v>
      </c>
      <c r="AD8" s="86">
        <f>IF(試験所間比較・技能試験申込書!$K$23="",試験所間比較・技能試験申込書!G16,試験所間比較・技能試験申込書!K23)</f>
        <v>0</v>
      </c>
      <c r="AE8" s="89" t="str">
        <f>IF(ISBLANK(試験所間比較・技能試験申込書!L40),"",試験所間比較・技能試験申込書!B40)</f>
        <v/>
      </c>
      <c r="AF8" s="89" t="str">
        <f>IF(ISBLANK(試験所間比較・技能試験申込書!V40),"",試験所間比較・技能試験申込書!V40)</f>
        <v/>
      </c>
      <c r="AG8" s="89" t="str">
        <f>IF(ISBLANK(試験所間比較・技能試験申込書!L40),"",COUNTA(試験所間比較・技能試験申込書!L40))</f>
        <v/>
      </c>
      <c r="AH8" s="89"/>
      <c r="AI8" s="89" t="str">
        <f>IF(ISBLANK(AF$8),"",AF8)</f>
        <v/>
      </c>
      <c r="AJ8" s="89" t="str">
        <f>IF(ISBLANK(試験所間比較・技能試験申込書!L41),"",$A$2)</f>
        <v/>
      </c>
      <c r="AK8" s="89" t="str">
        <f>IF(ISBLANK(試験所間比較・技能試験申込書!V41),"",試験所間比較・技能試験申込書!V41)</f>
        <v/>
      </c>
      <c r="AL8" s="89" t="str">
        <f>IF(ISBLANK(試験所間比較・技能試験申込書!L41),"",COUNTA(試験所間比較・技能試験申込書!L41))</f>
        <v/>
      </c>
      <c r="AM8" s="89"/>
      <c r="AN8" s="89" t="str">
        <f>IF(ISBLANK(AK8),"",AK$8)</f>
        <v/>
      </c>
      <c r="AO8" s="89" t="str">
        <f>IF(ISBLANK(試験所間比較・技能試験申込書!L42),"",$A$2)</f>
        <v/>
      </c>
      <c r="AP8" s="89" t="str">
        <f>IF(ISBLANK(試験所間比較・技能試験申込書!V42),"",試験所間比較・技能試験申込書!V42)</f>
        <v/>
      </c>
      <c r="AQ8" s="89" t="str">
        <f>IF(ISBLANK(試験所間比較・技能試験申込書!L42),"",COUNTA(試験所間比較・技能試験申込書!L42))</f>
        <v/>
      </c>
      <c r="AR8" s="89"/>
      <c r="AS8" s="89" t="str">
        <f>IF(ISBLANK(AP8),"",AP$8)</f>
        <v/>
      </c>
      <c r="AT8" s="89" t="str">
        <f>IF(ISBLANK(試験所間比較・技能試験申込書!L43),"",$A$2)</f>
        <v/>
      </c>
      <c r="AU8" s="89" t="str">
        <f>IF(ISBLANK(試験所間比較・技能試験申込書!V43),"",試験所間比較・技能試験申込書!V43)</f>
        <v/>
      </c>
      <c r="AV8" s="89" t="str">
        <f>IF(ISBLANK(試験所間比較・技能試験申込書!L43),"",COUNTA(試験所間比較・技能試験申込書!L43))</f>
        <v/>
      </c>
      <c r="AW8" s="89"/>
      <c r="AX8" s="89" t="str">
        <f>IF(ISBLANK(AU8),"",AU$8)</f>
        <v/>
      </c>
      <c r="AY8" s="89">
        <f>試験所間比較・技能試験申込書!V44</f>
        <v>0</v>
      </c>
      <c r="AZ8" s="89">
        <f>試験所間比較・技能試験申込書!V45</f>
        <v>0</v>
      </c>
      <c r="BA8" s="86">
        <f>IF(試験所間比較・技能試験申込書!K25="",試験所間比較・技能試験申込書!G7,試験所間比較・技能試験申込書!K25)</f>
        <v>0</v>
      </c>
      <c r="BB8" s="86">
        <f>IF(試験所間比較・技能試験申込書!K26="",試験所間比較・技能試験申込書!I11,試験所間比較・技能試験申込書!K26)</f>
        <v>0</v>
      </c>
      <c r="BC8" s="86">
        <f>IF(試験所間比較・技能試験申込書!M27="",試験所間比較・技能試験申込書!I10,試験所間比較・技能試験申込書!M27)</f>
        <v>0</v>
      </c>
      <c r="BD8" s="86">
        <f>IF(試験所間比較・技能試験申込書!M28="",試験所間比較・技能試験申込書!I12,試験所間比較・技能試験申込書!M28)</f>
        <v>0</v>
      </c>
      <c r="BE8" s="86">
        <f>IF(試験所間比較・技能試験申込書!T27="",試験所間比較・技能試験申込書!P10,試験所間比較・技能試験申込書!T27)</f>
        <v>0</v>
      </c>
      <c r="BF8" s="86">
        <f>IF(試験所間比較・技能試験申込書!$L$29="",試験所間比較・技能試験申込書!H15,試験所間比較・技能試験申込書!L29)</f>
        <v>0</v>
      </c>
      <c r="BG8" s="86">
        <f>IF(試験所間比較・技能試験申込書!$K$30="",試験所間比較・技能試験申込書!G16,試験所間比較・技能試験申込書!K30)</f>
        <v>0</v>
      </c>
      <c r="BH8" s="86" t="str">
        <f>IF(ISBLANK(試験所間比較・技能試験申込書!$G$31),"",試験所間比較・技能試験申込書!$G$31)</f>
        <v/>
      </c>
      <c r="BI8" s="90" t="s">
        <v>30</v>
      </c>
    </row>
  </sheetData>
  <mergeCells count="3">
    <mergeCell ref="BA6:BG6"/>
    <mergeCell ref="X6:AD6"/>
    <mergeCell ref="R6:W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2026-01-27T00:35:20Z</cp:lastPrinted>
  <dcterms:created xsi:type="dcterms:W3CDTF">2021-04-08T02:38:03Z</dcterms:created>
  <dcterms:modified xsi:type="dcterms:W3CDTF">2026-01-27T04:11:50Z</dcterms:modified>
</cp:coreProperties>
</file>